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Print_Area" localSheetId="0">Лист1!$A$1:$Q$110</definedName>
  </definedNames>
  <calcPr calcId="145621"/>
</workbook>
</file>

<file path=xl/calcChain.xml><?xml version="1.0" encoding="utf-8"?>
<calcChain xmlns="http://schemas.openxmlformats.org/spreadsheetml/2006/main">
  <c r="P57" i="1" l="1"/>
  <c r="P47" i="1" s="1"/>
  <c r="P48" i="1"/>
  <c r="P41" i="1" l="1"/>
  <c r="K85" i="1" l="1"/>
  <c r="P50" i="1" l="1"/>
  <c r="P52" i="1"/>
  <c r="P44" i="1"/>
  <c r="P43" i="1" s="1"/>
  <c r="N59" i="1"/>
  <c r="K49" i="1"/>
  <c r="P49" i="1" l="1"/>
  <c r="M108" i="1"/>
  <c r="K108" i="1"/>
  <c r="H108" i="1"/>
  <c r="O105" i="1" l="1"/>
  <c r="O108" i="1" s="1"/>
  <c r="N54" i="1" l="1"/>
  <c r="N53" i="1"/>
  <c r="K41" i="1"/>
  <c r="P39" i="1" s="1"/>
  <c r="K43" i="1" l="1"/>
  <c r="K39" i="1"/>
  <c r="K46" i="1"/>
  <c r="N46" i="1" s="1"/>
  <c r="N49" i="1"/>
  <c r="K60" i="1" l="1"/>
  <c r="N39" i="1"/>
  <c r="N42" i="1"/>
  <c r="N44" i="1"/>
  <c r="N45" i="1"/>
  <c r="N47" i="1"/>
  <c r="N48" i="1"/>
  <c r="N50" i="1"/>
  <c r="N51" i="1"/>
  <c r="N52" i="1"/>
  <c r="N55" i="1"/>
  <c r="N56" i="1"/>
  <c r="N57" i="1"/>
  <c r="N41" i="1"/>
  <c r="N40" i="1"/>
  <c r="N43" i="1" l="1"/>
  <c r="N60" i="1" s="1"/>
  <c r="P46" i="1" l="1"/>
  <c r="P60" i="1" s="1"/>
</calcChain>
</file>

<file path=xl/sharedStrings.xml><?xml version="1.0" encoding="utf-8"?>
<sst xmlns="http://schemas.openxmlformats.org/spreadsheetml/2006/main" count="198" uniqueCount="138">
  <si>
    <t>к приказу Министерства строительства</t>
  </si>
  <si>
    <t>и жилищно-коммунального хозяйства</t>
  </si>
  <si>
    <t>Российской Федерации</t>
  </si>
  <si>
    <t>от 20 ноября 2025 г. № 728/пр</t>
  </si>
  <si>
    <t>О ДЕЯТЕЛЬНОСТИ ПО УПРАВЛЕНИЮ МНОГОКВАРТИРНЫМ ДОМОМ</t>
  </si>
  <si>
    <t>(полное наименование лица, осуществляющего управление многоквартирным домом)</t>
  </si>
  <si>
    <t xml:space="preserve">     Отчет о деятельности по управлению многоквартирным домом по адресу:</t>
  </si>
  <si>
    <t>(фамилия, имя, отчество (при наличии), должность)</t>
  </si>
  <si>
    <t xml:space="preserve">№ п/п </t>
  </si>
  <si>
    <t>Наименование работы (услуги)</t>
  </si>
  <si>
    <t>Ед. измерения работы (услуги)</t>
  </si>
  <si>
    <t>Цена (стоимость) единицы работы (услуги), руб.</t>
  </si>
  <si>
    <t>По перечню работ (услуг)</t>
  </si>
  <si>
    <t>Выполнено</t>
  </si>
  <si>
    <t>Кол-во единиц работы (оказанной услуги)</t>
  </si>
  <si>
    <t>Количество единиц работы (оказанной услуги)</t>
  </si>
  <si>
    <t>Стоимость работы (оказанной услуги), руб.   (произведение граф 4 и 7)</t>
  </si>
  <si>
    <t>ИТОГО:</t>
  </si>
  <si>
    <t>2.</t>
  </si>
  <si>
    <t>№ п/п</t>
  </si>
  <si>
    <t>Наименование работы</t>
  </si>
  <si>
    <t>Основание проведения работы</t>
  </si>
  <si>
    <t>Реквизиты акта выполненных работ или адрес сайта в информационно - телекоммуникационной сети "Интернет", где размещен такой акт, при наличии подписанного  акта</t>
  </si>
  <si>
    <t>Объем выпоненных работ с единицами измерения</t>
  </si>
  <si>
    <t>Стоимость работы по текущему ремонту общего имущества, руб</t>
  </si>
  <si>
    <t>-</t>
  </si>
  <si>
    <t>3.</t>
  </si>
  <si>
    <t>4.</t>
  </si>
  <si>
    <t>Количество направленных претензий потребителям -должникам</t>
  </si>
  <si>
    <t>Количество направленных исковых заявлений, заявлений на выдачу судебного приказа</t>
  </si>
  <si>
    <t>Общая сумма поступивших денежных средств по исковым заявлениям и судебным приказам, поданным в отчетном периоде и исполненных в принудитльном порядке, в том числе исполненных после отчетного периода</t>
  </si>
  <si>
    <t>5.</t>
  </si>
  <si>
    <t>Задолженность на 1 января периода, следующего за отчетным, руб</t>
  </si>
  <si>
    <t xml:space="preserve">Вид платежа </t>
  </si>
  <si>
    <t>Задолженность на начало отчетного периода, руб</t>
  </si>
  <si>
    <t>Размер начисленных средств, руб</t>
  </si>
  <si>
    <t>Размер поступивших средств, руб</t>
  </si>
  <si>
    <t>Платежи собственников помещений в многоквартирном доме</t>
  </si>
  <si>
    <t>Благоустройство и обеспечение санитарного состояния МКД и придомовой территории</t>
  </si>
  <si>
    <t>1.</t>
  </si>
  <si>
    <t>Стоимость работы (оказанной услуги), (произведение граф 4 и 5)</t>
  </si>
  <si>
    <t>1.1.</t>
  </si>
  <si>
    <t>Уборка подъездов</t>
  </si>
  <si>
    <t>1.2.</t>
  </si>
  <si>
    <t>Содержание, уборка и благоустройство земельного участка, входящего в состав общего имущества</t>
  </si>
  <si>
    <t>1.3.</t>
  </si>
  <si>
    <t>руб</t>
  </si>
  <si>
    <t>Содержание и ремонт конструктивных элементов жилых зданий, относящихся к общему имуществу собственников помещений в МКД</t>
  </si>
  <si>
    <t>2.1.</t>
  </si>
  <si>
    <t>2.2.</t>
  </si>
  <si>
    <t>Содержание и ремонт конструктивных элементов</t>
  </si>
  <si>
    <t>Содержание кровли</t>
  </si>
  <si>
    <t>Содержание и ремонт оборудования и систем инженерно-технического обеспечения, относящегося к общему имуществу собственников помещений в многоквартирном доме</t>
  </si>
  <si>
    <t>3.1.</t>
  </si>
  <si>
    <t>Содержание, ремонт и подготовка системы отопления к сезонной эксплуатации</t>
  </si>
  <si>
    <t>3.2.</t>
  </si>
  <si>
    <t>Содержание, ремонт систем ХВС, ГВС и водоотведения</t>
  </si>
  <si>
    <t>Расходы на истребование задолженности по оплате помещений, содержание информационных систем, обеспечивающих сбор, обработку и хранение данных о платежах за помещения, ведение и хранение технической документации на МКД, выставление платёжных документов на оплату помещений и коммунальных услуг</t>
  </si>
  <si>
    <t>4.1.</t>
  </si>
  <si>
    <t>4.2.</t>
  </si>
  <si>
    <t>Работы по отдельно заключенным договорам</t>
  </si>
  <si>
    <t>Содержание и ремонт внутридомового электрооборудования и электрических сетей</t>
  </si>
  <si>
    <t>4.3.</t>
  </si>
  <si>
    <t>4.4.</t>
  </si>
  <si>
    <t>Санитарная обработка мест общего пользования (от грызунов и насекомых)</t>
  </si>
  <si>
    <t>4.5.</t>
  </si>
  <si>
    <t>Аварийное обслуживание</t>
  </si>
  <si>
    <t>Выполнение заявок населения</t>
  </si>
  <si>
    <t>Сведения о претензионно-исковой работе в отношении собственников и нанимателей помещений в многоквартирном доме, имеющих</t>
  </si>
  <si>
    <t xml:space="preserve"> задолженность по оплате за жилое помещение и (или) коммунальные услуги:</t>
  </si>
  <si>
    <t xml:space="preserve">   1.  За отчетный период выполнены следующие работы (оказаны следующие услуги) по содержанию общего имущества собственников</t>
  </si>
  <si>
    <t>помещений  в многоквартирном доме:</t>
  </si>
  <si>
    <t>Приложение № 2</t>
  </si>
  <si>
    <t>(адрес места приема населения лицом, осущестляющим управление многоквартирным домом, по вопросам отчета</t>
  </si>
  <si>
    <t>(основной государственный регистрационный номер/идентификационный номер налогоплательщика)</t>
  </si>
  <si>
    <t xml:space="preserve">                            Лицо, уполномоченное давать разъяснения по отчету:</t>
  </si>
  <si>
    <t xml:space="preserve">               Отчет о деятельности по управлению многоквартирным домом по адресу:</t>
  </si>
  <si>
    <t xml:space="preserve">         (номер телефона, адрес электронной почты (при наличии) лица, уполномоченного давать разъяснения по отчету</t>
  </si>
  <si>
    <t xml:space="preserve">            Общая площадь жилых и нежилых помещений в многоквартирном доме, принадлежащих собственникам жилых и нежилых </t>
  </si>
  <si>
    <t>многоквартирном доме:</t>
  </si>
  <si>
    <t xml:space="preserve">За отчетный период выполнены следующие работы по текущему ремонту общего имущества собственников помещений в </t>
  </si>
  <si>
    <t>Общий объем денежных средств, подлежащих внесению собственниками помещений в многоквартирном доме в качестве платы за текущий</t>
  </si>
  <si>
    <t>Сведения о начислениях лица, осуществляющего управление многоквартирным домом, собственникам и нанимателям помещений в</t>
  </si>
  <si>
    <t>многоквартирном доме за выполненные работы (оказанные услуги) по содержанию, управлению и текущему ремонту общего имущества</t>
  </si>
  <si>
    <t>многоквартирного дома, в том числе за оказанные дополнительные услуги (оказывваемые на основании решений общего собрания</t>
  </si>
  <si>
    <t>собственников помещений в многоквартирном доме), о поступлении средств от собственников и нанимателей помещений в многоквартирном</t>
  </si>
  <si>
    <t>доме за указанные работы (услуги) за отчетный период:</t>
  </si>
  <si>
    <t>Иркутская область, город Ангарск, 58 квартал, дом 37</t>
  </si>
  <si>
    <t xml:space="preserve">   за 2025 год</t>
  </si>
  <si>
    <t>Общество с ограниченной ответственностью "Управляющая компания "Бастион"</t>
  </si>
  <si>
    <t>ИНН 3808268572</t>
  </si>
  <si>
    <t xml:space="preserve">            ОТЧЕТ</t>
  </si>
  <si>
    <t>Уборка мест общего пользования, входящих в состав общего имущества многоквартирного дома</t>
  </si>
  <si>
    <t>4.6.</t>
  </si>
  <si>
    <t>4.7.</t>
  </si>
  <si>
    <t>4.8.</t>
  </si>
  <si>
    <t>Непредвиденные работы (форс-мажорные обстоятельства)</t>
  </si>
  <si>
    <t>Обслуживание ВДГО</t>
  </si>
  <si>
    <t>тел. 8(3955)52-47-98,   yk_bastion@bk.ru</t>
  </si>
  <si>
    <t>Мирошникова Аэлита Александровна, экономист</t>
  </si>
  <si>
    <t>г. Ангарск,   квартал      84,        дом   5</t>
  </si>
  <si>
    <t>Платежи за дополнительные услуги (аренда) в многоквартирном доме</t>
  </si>
  <si>
    <t>4.9.</t>
  </si>
  <si>
    <t>Услуги по управлению многоквартирным домом (15% от расходов)</t>
  </si>
  <si>
    <t>4.10.</t>
  </si>
  <si>
    <t>Вознаграждение председателю совета дома</t>
  </si>
  <si>
    <t>Платежи нанимателей помещений в многоквартирном доме</t>
  </si>
  <si>
    <t>6.</t>
  </si>
  <si>
    <t>7.</t>
  </si>
  <si>
    <t>8.</t>
  </si>
  <si>
    <t>9.</t>
  </si>
  <si>
    <t>Удаление деревьев</t>
  </si>
  <si>
    <t>Завоз, вывоз контейнеров. МАФ и т.д.</t>
  </si>
  <si>
    <t>Обрезка декревьев высотой более 5 м без формовки</t>
  </si>
  <si>
    <t>Погрузка порубочных остатков</t>
  </si>
  <si>
    <t>Валка деревьев в городских условиях:(липа,сосна,кедр,тополь)</t>
  </si>
  <si>
    <t>Отбивка штукатурки с поверхностей: стен и потолков</t>
  </si>
  <si>
    <t>Восстановление панелей фасада</t>
  </si>
  <si>
    <t>Погрузочные работы при автомобильных перевозках мусора</t>
  </si>
  <si>
    <t>Огрунтовка ранее окрашенных фасадов бетонконтактом</t>
  </si>
  <si>
    <r>
      <t>помещений (без учета помещений, входящих в состав общего имущества многоквартирного дома):__</t>
    </r>
    <r>
      <rPr>
        <b/>
        <i/>
        <u/>
        <sz val="12"/>
        <color theme="1"/>
        <rFont val="Times New Roman"/>
        <family val="1"/>
        <charset val="204"/>
      </rPr>
      <t>3870,4</t>
    </r>
    <r>
      <rPr>
        <sz val="11"/>
        <color theme="1"/>
        <rFont val="Times New Roman"/>
        <family val="1"/>
        <charset val="204"/>
      </rPr>
      <t>__кв.м</t>
    </r>
  </si>
  <si>
    <r>
      <t>Дата размещения отчёта: "__</t>
    </r>
    <r>
      <rPr>
        <b/>
        <i/>
        <u/>
        <sz val="12"/>
        <color theme="1"/>
        <rFont val="Times New Roman"/>
        <family val="1"/>
        <charset val="204"/>
      </rPr>
      <t>31</t>
    </r>
    <r>
      <rPr>
        <sz val="11"/>
        <color theme="1"/>
        <rFont val="Times New Roman"/>
        <family val="1"/>
        <charset val="204"/>
      </rPr>
      <t>__"__</t>
    </r>
    <r>
      <rPr>
        <b/>
        <i/>
        <u/>
        <sz val="12"/>
        <color theme="1"/>
        <rFont val="Times New Roman"/>
        <family val="1"/>
        <charset val="204"/>
      </rPr>
      <t>марта</t>
    </r>
    <r>
      <rPr>
        <sz val="11"/>
        <color theme="1"/>
        <rFont val="Times New Roman"/>
        <family val="1"/>
        <charset val="204"/>
      </rPr>
      <t>__ ___</t>
    </r>
    <r>
      <rPr>
        <b/>
        <i/>
        <u/>
        <sz val="12"/>
        <color theme="1"/>
        <rFont val="Times New Roman"/>
        <family val="1"/>
        <charset val="204"/>
      </rPr>
      <t>2026</t>
    </r>
    <r>
      <rPr>
        <sz val="11"/>
        <color theme="1"/>
        <rFont val="Times New Roman"/>
        <family val="1"/>
        <charset val="204"/>
      </rPr>
      <t>___г.</t>
    </r>
  </si>
  <si>
    <r>
      <t>Остаток /перерасход (сальдо) денежных средств на финансирование текущего ремонта на 1 января отчетного периода:_</t>
    </r>
    <r>
      <rPr>
        <u/>
        <sz val="11"/>
        <color theme="1"/>
        <rFont val="Times New Roman"/>
        <family val="1"/>
        <charset val="204"/>
      </rPr>
      <t>-422704,7</t>
    </r>
    <r>
      <rPr>
        <sz val="11"/>
        <color theme="1"/>
        <rFont val="Times New Roman"/>
        <family val="1"/>
        <charset val="204"/>
      </rPr>
      <t>_руб.</t>
    </r>
  </si>
  <si>
    <t>ГИС ЖКХ</t>
  </si>
  <si>
    <t>0,12 (1р)</t>
  </si>
  <si>
    <t>1 (1 дерево)</t>
  </si>
  <si>
    <t>2 (т)</t>
  </si>
  <si>
    <t>1,692 (т)</t>
  </si>
  <si>
    <t>2,17 (1 м3 кряжей)</t>
  </si>
  <si>
    <t>0,052 (100 м2)</t>
  </si>
  <si>
    <t>услуга</t>
  </si>
  <si>
    <r>
      <t>Стоимость работ по текущему ремонту, выполненных за отчетный период:_</t>
    </r>
    <r>
      <rPr>
        <u/>
        <sz val="11"/>
        <color theme="1"/>
        <rFont val="Times New Roman"/>
        <family val="1"/>
        <charset val="204"/>
      </rPr>
      <t>189432,7</t>
    </r>
    <r>
      <rPr>
        <sz val="11"/>
        <color theme="1"/>
        <rFont val="Times New Roman"/>
        <family val="1"/>
        <charset val="204"/>
      </rPr>
      <t>_руб.</t>
    </r>
  </si>
  <si>
    <r>
      <t>Остаток/перерасход (сальдо) денежных средств на финансирование текущего ремонта на 31 декабря отчетного периода:_</t>
    </r>
    <r>
      <rPr>
        <u/>
        <sz val="11"/>
        <color theme="1"/>
        <rFont val="Times New Roman"/>
        <family val="1"/>
        <charset val="204"/>
      </rPr>
      <t>-526214,5</t>
    </r>
    <r>
      <rPr>
        <sz val="11"/>
        <color theme="1"/>
        <rFont val="Times New Roman"/>
        <family val="1"/>
        <charset val="204"/>
      </rPr>
      <t>_руб.</t>
    </r>
  </si>
  <si>
    <r>
      <t>ремонт общего имущества многоквартирного дома в составе платы за содержание жилого помещения, за отчетный период:_</t>
    </r>
    <r>
      <rPr>
        <u/>
        <sz val="11"/>
        <color theme="1"/>
        <rFont val="Times New Roman"/>
        <family val="1"/>
        <charset val="204"/>
      </rPr>
      <t>85922,9</t>
    </r>
    <r>
      <rPr>
        <sz val="11"/>
        <color theme="1"/>
        <rFont val="Times New Roman"/>
        <family val="1"/>
        <charset val="204"/>
      </rPr>
      <t>_руб.</t>
    </r>
  </si>
  <si>
    <t>Обслуживание, поверка и восстановление ОДПУ</t>
  </si>
  <si>
    <t>по факту</t>
  </si>
  <si>
    <t>м2</t>
  </si>
  <si>
    <r>
      <t>Стоимость услуг по управлению многоквартирным домом, оказанных за отчетный период:_</t>
    </r>
    <r>
      <rPr>
        <u/>
        <sz val="11"/>
        <color theme="1"/>
        <rFont val="Times New Roman"/>
        <family val="1"/>
        <charset val="204"/>
      </rPr>
      <t>868609,9_</t>
    </r>
    <r>
      <rPr>
        <sz val="11"/>
        <color theme="1"/>
        <rFont val="Times New Roman"/>
        <family val="1"/>
        <charset val="204"/>
      </rPr>
      <t>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</si>
</sst>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u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1">
    <xf numFmtId="0" fontId="0" fillId="0" borderId="0" xfId="0"/>
    <xf numFmtId="2" fontId="1" fillId="0" borderId="0" xfId="0" applyNumberFormat="1" applyFont="1" applyBorder="1" applyAlignment="1">
      <alignment vertical="center" wrapText="1"/>
    </xf>
    <xf numFmtId="2" fontId="2" fillId="2" borderId="14" xfId="0" applyNumberFormat="1" applyFont="1" applyFill="1" applyBorder="1" applyAlignment="1">
      <alignment vertical="center" wrapText="1"/>
    </xf>
    <xf numFmtId="2" fontId="2" fillId="2" borderId="13" xfId="0" applyNumberFormat="1" applyFont="1" applyFill="1" applyBorder="1" applyAlignment="1">
      <alignment vertical="center" wrapText="1"/>
    </xf>
    <xf numFmtId="2" fontId="2" fillId="2" borderId="15" xfId="0" applyNumberFormat="1" applyFont="1" applyFill="1" applyBorder="1" applyAlignment="1">
      <alignment vertical="center" wrapText="1"/>
    </xf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4" fillId="0" borderId="0" xfId="0" applyFont="1" applyAlignment="1"/>
    <xf numFmtId="0" fontId="5" fillId="0" borderId="1" xfId="0" applyFont="1" applyBorder="1" applyAlignment="1">
      <alignment vertical="top" wrapText="1"/>
    </xf>
    <xf numFmtId="0" fontId="5" fillId="0" borderId="8" xfId="0" applyFont="1" applyBorder="1" applyAlignment="1">
      <alignment vertical="top" wrapText="1"/>
    </xf>
    <xf numFmtId="0" fontId="5" fillId="0" borderId="11" xfId="0" applyFont="1" applyBorder="1" applyAlignment="1">
      <alignment vertical="top" wrapText="1"/>
    </xf>
    <xf numFmtId="0" fontId="5" fillId="0" borderId="2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0" xfId="0" applyFont="1"/>
    <xf numFmtId="0" fontId="5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4" fontId="4" fillId="2" borderId="1" xfId="0" applyNumberFormat="1" applyFont="1" applyFill="1" applyBorder="1"/>
    <xf numFmtId="164" fontId="4" fillId="2" borderId="1" xfId="0" applyNumberFormat="1" applyFont="1" applyFill="1" applyBorder="1" applyAlignment="1">
      <alignment horizontal="right"/>
    </xf>
    <xf numFmtId="0" fontId="4" fillId="0" borderId="1" xfId="0" applyFont="1" applyBorder="1" applyAlignment="1">
      <alignment horizontal="center"/>
    </xf>
    <xf numFmtId="164" fontId="4" fillId="0" borderId="1" xfId="0" applyNumberFormat="1" applyFont="1" applyBorder="1"/>
    <xf numFmtId="164" fontId="4" fillId="0" borderId="1" xfId="0" applyNumberFormat="1" applyFont="1" applyBorder="1" applyAlignment="1">
      <alignment horizontal="right"/>
    </xf>
    <xf numFmtId="0" fontId="4" fillId="0" borderId="0" xfId="0" applyFont="1" applyBorder="1" applyAlignment="1">
      <alignment horizontal="center" vertical="top" wrapText="1"/>
    </xf>
    <xf numFmtId="0" fontId="7" fillId="2" borderId="16" xfId="0" applyFont="1" applyFill="1" applyBorder="1" applyAlignment="1"/>
    <xf numFmtId="0" fontId="7" fillId="2" borderId="13" xfId="0" applyFont="1" applyFill="1" applyBorder="1" applyAlignment="1"/>
    <xf numFmtId="0" fontId="8" fillId="2" borderId="17" xfId="0" applyFont="1" applyFill="1" applyBorder="1" applyAlignment="1">
      <alignment horizontal="center"/>
    </xf>
    <xf numFmtId="0" fontId="7" fillId="2" borderId="15" xfId="0" applyFont="1" applyFill="1" applyBorder="1" applyAlignment="1">
      <alignment horizontal="center"/>
    </xf>
    <xf numFmtId="164" fontId="7" fillId="2" borderId="17" xfId="0" applyNumberFormat="1" applyFont="1" applyFill="1" applyBorder="1"/>
    <xf numFmtId="0" fontId="7" fillId="2" borderId="17" xfId="0" applyFont="1" applyFill="1" applyBorder="1" applyAlignment="1">
      <alignment horizontal="center"/>
    </xf>
    <xf numFmtId="164" fontId="7" fillId="2" borderId="18" xfId="0" applyNumberFormat="1" applyFont="1" applyFill="1" applyBorder="1"/>
    <xf numFmtId="0" fontId="4" fillId="0" borderId="0" xfId="0" applyFont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7" xfId="0" applyFont="1" applyBorder="1" applyAlignment="1"/>
    <xf numFmtId="0" fontId="4" fillId="0" borderId="9" xfId="0" applyFont="1" applyBorder="1" applyAlignment="1"/>
    <xf numFmtId="164" fontId="4" fillId="0" borderId="1" xfId="0" applyNumberFormat="1" applyFont="1" applyFill="1" applyBorder="1"/>
    <xf numFmtId="164" fontId="4" fillId="0" borderId="1" xfId="0" applyNumberFormat="1" applyFont="1" applyBorder="1" applyAlignment="1">
      <alignment horizontal="right"/>
    </xf>
    <xf numFmtId="0" fontId="5" fillId="0" borderId="7" xfId="0" applyFont="1" applyBorder="1" applyAlignment="1">
      <alignment horizontal="left"/>
    </xf>
    <xf numFmtId="0" fontId="5" fillId="0" borderId="9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0" fontId="5" fillId="0" borderId="1" xfId="0" applyFont="1" applyBorder="1" applyAlignment="1">
      <alignment horizontal="left" vertical="top" wrapText="1"/>
    </xf>
    <xf numFmtId="164" fontId="0" fillId="0" borderId="7" xfId="0" applyNumberFormat="1" applyFont="1" applyBorder="1" applyAlignment="1">
      <alignment horizontal="right"/>
    </xf>
    <xf numFmtId="164" fontId="4" fillId="0" borderId="9" xfId="0" applyNumberFormat="1" applyFont="1" applyBorder="1" applyAlignment="1">
      <alignment horizontal="right"/>
    </xf>
    <xf numFmtId="164" fontId="4" fillId="0" borderId="8" xfId="0" applyNumberFormat="1" applyFont="1" applyBorder="1" applyAlignment="1">
      <alignment horizontal="right"/>
    </xf>
    <xf numFmtId="164" fontId="4" fillId="0" borderId="7" xfId="0" applyNumberFormat="1" applyFont="1" applyBorder="1" applyAlignment="1">
      <alignment horizontal="right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top" wrapText="1"/>
    </xf>
    <xf numFmtId="0" fontId="5" fillId="0" borderId="8" xfId="0" applyFont="1" applyBorder="1" applyAlignment="1">
      <alignment horizontal="center" vertical="top" wrapText="1"/>
    </xf>
    <xf numFmtId="0" fontId="5" fillId="0" borderId="9" xfId="0" applyFont="1" applyBorder="1" applyAlignment="1">
      <alignment horizontal="center" vertical="top" wrapText="1"/>
    </xf>
    <xf numFmtId="0" fontId="4" fillId="0" borderId="0" xfId="0" applyFont="1" applyAlignment="1">
      <alignment horizontal="left"/>
    </xf>
    <xf numFmtId="164" fontId="4" fillId="0" borderId="1" xfId="0" applyNumberFormat="1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2" fontId="1" fillId="0" borderId="1" xfId="0" applyNumberFormat="1" applyFont="1" applyBorder="1" applyAlignment="1">
      <alignment horizontal="left" vertical="center" wrapText="1"/>
    </xf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2" fontId="1" fillId="0" borderId="2" xfId="0" applyNumberFormat="1" applyFont="1" applyBorder="1" applyAlignment="1">
      <alignment horizontal="left" vertical="center" wrapText="1"/>
    </xf>
    <xf numFmtId="2" fontId="1" fillId="0" borderId="3" xfId="0" applyNumberFormat="1" applyFont="1" applyBorder="1" applyAlignment="1">
      <alignment horizontal="left" vertical="center" wrapText="1"/>
    </xf>
    <xf numFmtId="2" fontId="1" fillId="0" borderId="4" xfId="0" applyNumberFormat="1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top" wrapText="1"/>
    </xf>
    <xf numFmtId="2" fontId="1" fillId="2" borderId="7" xfId="0" applyNumberFormat="1" applyFont="1" applyFill="1" applyBorder="1" applyAlignment="1">
      <alignment horizontal="left" vertical="top" wrapText="1"/>
    </xf>
    <xf numFmtId="2" fontId="1" fillId="2" borderId="9" xfId="0" applyNumberFormat="1" applyFont="1" applyFill="1" applyBorder="1" applyAlignment="1">
      <alignment horizontal="left" vertical="top" wrapText="1"/>
    </xf>
    <xf numFmtId="2" fontId="1" fillId="2" borderId="8" xfId="0" applyNumberFormat="1" applyFont="1" applyFill="1" applyBorder="1" applyAlignment="1">
      <alignment horizontal="left" vertical="top" wrapText="1"/>
    </xf>
    <xf numFmtId="0" fontId="5" fillId="0" borderId="5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2" fontId="1" fillId="0" borderId="7" xfId="0" applyNumberFormat="1" applyFont="1" applyFill="1" applyBorder="1" applyAlignment="1">
      <alignment horizontal="left" vertical="top" wrapText="1"/>
    </xf>
    <xf numFmtId="2" fontId="1" fillId="0" borderId="9" xfId="0" applyNumberFormat="1" applyFont="1" applyFill="1" applyBorder="1" applyAlignment="1">
      <alignment horizontal="left" vertical="top" wrapText="1"/>
    </xf>
    <xf numFmtId="2" fontId="1" fillId="0" borderId="8" xfId="0" applyNumberFormat="1" applyFont="1" applyFill="1" applyBorder="1" applyAlignment="1">
      <alignment horizontal="left" vertical="top" wrapText="1"/>
    </xf>
    <xf numFmtId="0" fontId="5" fillId="0" borderId="10" xfId="0" applyFont="1" applyBorder="1" applyAlignment="1">
      <alignment horizontal="center"/>
    </xf>
    <xf numFmtId="2" fontId="1" fillId="2" borderId="7" xfId="0" applyNumberFormat="1" applyFont="1" applyFill="1" applyBorder="1" applyAlignment="1">
      <alignment horizontal="left" vertical="center" wrapText="1"/>
    </xf>
    <xf numFmtId="2" fontId="1" fillId="2" borderId="9" xfId="0" applyNumberFormat="1" applyFont="1" applyFill="1" applyBorder="1" applyAlignment="1">
      <alignment horizontal="left" vertical="center" wrapText="1"/>
    </xf>
    <xf numFmtId="2" fontId="1" fillId="2" borderId="8" xfId="0" applyNumberFormat="1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5" fillId="0" borderId="12" xfId="0" applyFont="1" applyBorder="1" applyAlignment="1">
      <alignment horizontal="center" vertical="top" wrapText="1"/>
    </xf>
    <xf numFmtId="2" fontId="4" fillId="0" borderId="7" xfId="0" applyNumberFormat="1" applyFont="1" applyBorder="1" applyAlignment="1">
      <alignment horizontal="center"/>
    </xf>
    <xf numFmtId="2" fontId="4" fillId="0" borderId="8" xfId="0" applyNumberFormat="1" applyFont="1" applyBorder="1" applyAlignment="1">
      <alignment horizontal="center"/>
    </xf>
    <xf numFmtId="0" fontId="7" fillId="2" borderId="14" xfId="0" applyFont="1" applyFill="1" applyBorder="1" applyAlignment="1">
      <alignment horizontal="center"/>
    </xf>
    <xf numFmtId="0" fontId="7" fillId="2" borderId="15" xfId="0" applyFont="1" applyFill="1" applyBorder="1" applyAlignment="1">
      <alignment horizontal="center"/>
    </xf>
    <xf numFmtId="0" fontId="5" fillId="0" borderId="8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0" fontId="5" fillId="0" borderId="10" xfId="0" applyFont="1" applyBorder="1" applyAlignment="1">
      <alignment horizontal="center" vertical="top" wrapText="1"/>
    </xf>
    <xf numFmtId="0" fontId="5" fillId="0" borderId="11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2" fontId="1" fillId="0" borderId="7" xfId="0" applyNumberFormat="1" applyFont="1" applyBorder="1" applyAlignment="1">
      <alignment horizontal="left" vertical="top" wrapText="1"/>
    </xf>
    <xf numFmtId="2" fontId="1" fillId="0" borderId="9" xfId="0" applyNumberFormat="1" applyFont="1" applyBorder="1" applyAlignment="1">
      <alignment horizontal="left" vertical="top" wrapText="1"/>
    </xf>
    <xf numFmtId="2" fontId="1" fillId="0" borderId="8" xfId="0" applyNumberFormat="1" applyFont="1" applyBorder="1" applyAlignment="1">
      <alignment horizontal="left" vertical="top" wrapText="1"/>
    </xf>
    <xf numFmtId="2" fontId="1" fillId="0" borderId="7" xfId="0" applyNumberFormat="1" applyFont="1" applyBorder="1" applyAlignment="1">
      <alignment horizontal="left" vertical="center" wrapText="1"/>
    </xf>
    <xf numFmtId="2" fontId="1" fillId="0" borderId="9" xfId="0" applyNumberFormat="1" applyFont="1" applyBorder="1" applyAlignment="1">
      <alignment horizontal="left" vertical="center" wrapText="1"/>
    </xf>
    <xf numFmtId="2" fontId="1" fillId="0" borderId="8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164" fontId="5" fillId="0" borderId="7" xfId="0" applyNumberFormat="1" applyFont="1" applyBorder="1" applyAlignment="1">
      <alignment horizontal="right"/>
    </xf>
    <xf numFmtId="164" fontId="5" fillId="0" borderId="8" xfId="0" applyNumberFormat="1" applyFont="1" applyBorder="1" applyAlignment="1">
      <alignment horizontal="right"/>
    </xf>
    <xf numFmtId="0" fontId="5" fillId="0" borderId="1" xfId="0" applyFont="1" applyBorder="1" applyAlignment="1">
      <alignment horizontal="left"/>
    </xf>
    <xf numFmtId="0" fontId="4" fillId="0" borderId="7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5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5" fillId="0" borderId="7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110"/>
  <sheetViews>
    <sheetView tabSelected="1" view="pageBreakPreview" topLeftCell="A56" zoomScale="80" zoomScaleNormal="100" zoomScaleSheetLayoutView="80" workbookViewId="0">
      <selection activeCell="Y74" sqref="Y74"/>
    </sheetView>
  </sheetViews>
  <sheetFormatPr defaultColWidth="8.7109375" defaultRowHeight="15" x14ac:dyDescent="0.25"/>
  <cols>
    <col min="1" max="1" width="2.85546875" style="5" customWidth="1"/>
    <col min="2" max="2" width="1.85546875" style="5" customWidth="1"/>
    <col min="3" max="3" width="2.5703125" style="5" customWidth="1"/>
    <col min="4" max="4" width="18.85546875" style="5" customWidth="1"/>
    <col min="5" max="5" width="7.85546875" style="5" customWidth="1"/>
    <col min="6" max="6" width="8.5703125" style="5" customWidth="1"/>
    <col min="7" max="7" width="8.7109375" style="5"/>
    <col min="8" max="8" width="5.140625" style="5" customWidth="1"/>
    <col min="9" max="9" width="6.5703125" style="5" customWidth="1"/>
    <col min="10" max="10" width="10.5703125" style="5" customWidth="1"/>
    <col min="11" max="11" width="11.42578125" style="5" customWidth="1"/>
    <col min="12" max="12" width="3.5703125" style="5" customWidth="1"/>
    <col min="13" max="13" width="6.85546875" style="5" customWidth="1"/>
    <col min="14" max="14" width="12.28515625" style="5" customWidth="1"/>
    <col min="15" max="15" width="11.28515625" style="5" customWidth="1"/>
    <col min="16" max="16" width="11.140625" style="5" customWidth="1"/>
    <col min="17" max="16384" width="8.7109375" style="5"/>
  </cols>
  <sheetData>
    <row r="1" spans="2:16" x14ac:dyDescent="0.25">
      <c r="K1" s="6"/>
      <c r="L1" s="6"/>
      <c r="M1" s="6"/>
      <c r="N1" s="6"/>
      <c r="O1" s="6"/>
      <c r="P1" s="6" t="s">
        <v>72</v>
      </c>
    </row>
    <row r="2" spans="2:16" x14ac:dyDescent="0.25">
      <c r="K2" s="6"/>
      <c r="L2" s="6"/>
      <c r="M2" s="6"/>
      <c r="N2" s="6"/>
      <c r="O2" s="6"/>
      <c r="P2" s="6" t="s">
        <v>0</v>
      </c>
    </row>
    <row r="3" spans="2:16" x14ac:dyDescent="0.25">
      <c r="K3" s="6"/>
      <c r="L3" s="6"/>
      <c r="M3" s="6"/>
      <c r="N3" s="6"/>
      <c r="O3" s="6"/>
      <c r="P3" s="6" t="s">
        <v>1</v>
      </c>
    </row>
    <row r="4" spans="2:16" x14ac:dyDescent="0.25">
      <c r="K4" s="6"/>
      <c r="L4" s="6"/>
      <c r="M4" s="6"/>
      <c r="N4" s="6"/>
      <c r="O4" s="6"/>
      <c r="P4" s="6" t="s">
        <v>2</v>
      </c>
    </row>
    <row r="5" spans="2:16" x14ac:dyDescent="0.25">
      <c r="K5" s="6"/>
      <c r="L5" s="6"/>
      <c r="M5" s="6"/>
      <c r="N5" s="6"/>
      <c r="O5" s="6"/>
      <c r="P5" s="6" t="s">
        <v>3</v>
      </c>
    </row>
    <row r="6" spans="2:16" ht="18.600000000000001" customHeight="1" x14ac:dyDescent="0.25">
      <c r="B6" s="59" t="s">
        <v>91</v>
      </c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7"/>
    </row>
    <row r="7" spans="2:16" ht="12.6" customHeight="1" x14ac:dyDescent="0.25">
      <c r="D7" s="59" t="s">
        <v>4</v>
      </c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</row>
    <row r="8" spans="2:16" ht="5.0999999999999996" customHeight="1" x14ac:dyDescent="0.25"/>
    <row r="9" spans="2:16" ht="13.5" customHeight="1" x14ac:dyDescent="0.25">
      <c r="B9" s="5" t="s">
        <v>6</v>
      </c>
      <c r="C9" s="5" t="s">
        <v>6</v>
      </c>
      <c r="D9" s="59" t="s">
        <v>76</v>
      </c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</row>
    <row r="10" spans="2:16" ht="18" customHeight="1" x14ac:dyDescent="0.25">
      <c r="B10" s="57" t="s">
        <v>100</v>
      </c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</row>
    <row r="11" spans="2:16" ht="15.75" x14ac:dyDescent="0.25">
      <c r="D11" s="57" t="s">
        <v>88</v>
      </c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</row>
    <row r="12" spans="2:16" ht="4.5" customHeight="1" x14ac:dyDescent="0.25"/>
    <row r="13" spans="2:16" ht="17.45" customHeight="1" x14ac:dyDescent="0.25">
      <c r="B13" s="57" t="s">
        <v>89</v>
      </c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</row>
    <row r="14" spans="2:16" x14ac:dyDescent="0.25">
      <c r="B14" s="58" t="s">
        <v>5</v>
      </c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58"/>
      <c r="O14" s="58"/>
      <c r="P14" s="58"/>
    </row>
    <row r="15" spans="2:16" ht="18.95" customHeight="1" x14ac:dyDescent="0.25">
      <c r="B15" s="57" t="s">
        <v>87</v>
      </c>
      <c r="C15" s="57"/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57"/>
    </row>
    <row r="16" spans="2:16" x14ac:dyDescent="0.25">
      <c r="B16" s="58" t="s">
        <v>73</v>
      </c>
      <c r="C16" s="58"/>
      <c r="D16" s="58"/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</row>
    <row r="17" spans="2:16" ht="5.0999999999999996" customHeight="1" x14ac:dyDescent="0.25">
      <c r="B17" s="58"/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8"/>
      <c r="P17" s="58"/>
    </row>
    <row r="18" spans="2:16" ht="15.75" x14ac:dyDescent="0.25">
      <c r="B18" s="57" t="s">
        <v>90</v>
      </c>
      <c r="C18" s="57"/>
      <c r="D18" s="57"/>
      <c r="E18" s="57"/>
      <c r="F18" s="57"/>
      <c r="G18" s="57"/>
      <c r="H18" s="57"/>
      <c r="I18" s="57"/>
      <c r="J18" s="57"/>
      <c r="K18" s="57"/>
      <c r="L18" s="57"/>
      <c r="M18" s="57"/>
      <c r="N18" s="57"/>
      <c r="O18" s="57"/>
      <c r="P18" s="57"/>
    </row>
    <row r="19" spans="2:16" x14ac:dyDescent="0.25">
      <c r="B19" s="58" t="s">
        <v>74</v>
      </c>
      <c r="C19" s="58"/>
      <c r="D19" s="58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8"/>
    </row>
    <row r="20" spans="2:16" ht="6.6" customHeight="1" x14ac:dyDescent="0.25"/>
    <row r="21" spans="2:16" ht="14.1" customHeight="1" x14ac:dyDescent="0.25">
      <c r="E21" s="59" t="s">
        <v>75</v>
      </c>
      <c r="F21" s="59"/>
      <c r="G21" s="59"/>
      <c r="H21" s="59"/>
      <c r="I21" s="59"/>
      <c r="J21" s="59"/>
      <c r="K21" s="59"/>
      <c r="L21" s="59"/>
      <c r="M21" s="59"/>
    </row>
    <row r="22" spans="2:16" ht="18" customHeight="1" x14ac:dyDescent="0.25">
      <c r="B22" s="57" t="s">
        <v>99</v>
      </c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</row>
    <row r="23" spans="2:16" x14ac:dyDescent="0.25">
      <c r="B23" s="58" t="s">
        <v>7</v>
      </c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58"/>
      <c r="N23" s="58"/>
      <c r="O23" s="58"/>
      <c r="P23" s="58"/>
    </row>
    <row r="24" spans="2:16" ht="18" customHeight="1" x14ac:dyDescent="0.25">
      <c r="B24" s="57" t="s">
        <v>98</v>
      </c>
      <c r="C24" s="57"/>
      <c r="D24" s="57"/>
      <c r="E24" s="57"/>
      <c r="F24" s="57"/>
      <c r="G24" s="57"/>
      <c r="H24" s="57"/>
      <c r="I24" s="57"/>
      <c r="J24" s="57"/>
      <c r="K24" s="57"/>
      <c r="L24" s="57"/>
      <c r="M24" s="57"/>
      <c r="N24" s="57"/>
      <c r="O24" s="57"/>
      <c r="P24" s="57"/>
    </row>
    <row r="25" spans="2:16" x14ac:dyDescent="0.25">
      <c r="B25" s="58" t="s">
        <v>77</v>
      </c>
      <c r="C25" s="58"/>
      <c r="D25" s="58"/>
      <c r="E25" s="58"/>
      <c r="F25" s="58"/>
      <c r="G25" s="58"/>
      <c r="H25" s="58"/>
      <c r="I25" s="58"/>
      <c r="J25" s="58"/>
      <c r="K25" s="58"/>
      <c r="L25" s="58"/>
      <c r="M25" s="58"/>
      <c r="N25" s="58"/>
      <c r="O25" s="58"/>
      <c r="P25" s="58"/>
    </row>
    <row r="26" spans="2:16" ht="5.0999999999999996" customHeight="1" x14ac:dyDescent="0.25">
      <c r="C26" s="58"/>
      <c r="D26" s="58"/>
      <c r="E26" s="58"/>
      <c r="F26" s="58"/>
      <c r="G26" s="58"/>
      <c r="H26" s="58"/>
      <c r="I26" s="58"/>
      <c r="J26" s="58"/>
      <c r="K26" s="58"/>
      <c r="L26" s="58"/>
    </row>
    <row r="27" spans="2:16" ht="17.100000000000001" customHeight="1" x14ac:dyDescent="0.25">
      <c r="B27" s="59" t="s">
        <v>78</v>
      </c>
      <c r="C27" s="59"/>
      <c r="D27" s="59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</row>
    <row r="28" spans="2:16" ht="15.75" x14ac:dyDescent="0.25">
      <c r="B28" s="59" t="s">
        <v>120</v>
      </c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59"/>
      <c r="P28" s="59"/>
    </row>
    <row r="29" spans="2:16" ht="6" customHeight="1" x14ac:dyDescent="0.25"/>
    <row r="30" spans="2:16" ht="9.9499999999999993" hidden="1" customHeight="1" x14ac:dyDescent="0.25"/>
    <row r="31" spans="2:16" ht="15.75" x14ac:dyDescent="0.25">
      <c r="C31" s="59" t="s">
        <v>121</v>
      </c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8"/>
    </row>
    <row r="32" spans="2:16" ht="8.4499999999999993" customHeight="1" x14ac:dyDescent="0.25"/>
    <row r="33" spans="2:19" x14ac:dyDescent="0.25">
      <c r="B33" s="5" t="s">
        <v>70</v>
      </c>
    </row>
    <row r="34" spans="2:19" x14ac:dyDescent="0.25">
      <c r="B34" s="5" t="s">
        <v>71</v>
      </c>
    </row>
    <row r="35" spans="2:19" ht="9.9499999999999993" customHeight="1" x14ac:dyDescent="0.25"/>
    <row r="36" spans="2:19" ht="30.95" customHeight="1" x14ac:dyDescent="0.25">
      <c r="B36" s="81" t="s">
        <v>8</v>
      </c>
      <c r="C36" s="82"/>
      <c r="D36" s="81" t="s">
        <v>9</v>
      </c>
      <c r="E36" s="82"/>
      <c r="F36" s="82"/>
      <c r="G36" s="82"/>
      <c r="H36" s="82"/>
      <c r="I36" s="93"/>
      <c r="J36" s="93" t="s">
        <v>10</v>
      </c>
      <c r="K36" s="91" t="s">
        <v>11</v>
      </c>
      <c r="L36" s="48" t="s">
        <v>12</v>
      </c>
      <c r="M36" s="50"/>
      <c r="N36" s="49"/>
      <c r="O36" s="89" t="s">
        <v>13</v>
      </c>
      <c r="P36" s="90"/>
    </row>
    <row r="37" spans="2:19" ht="92.1" customHeight="1" x14ac:dyDescent="0.25">
      <c r="B37" s="83"/>
      <c r="C37" s="84"/>
      <c r="D37" s="83"/>
      <c r="E37" s="84"/>
      <c r="F37" s="84"/>
      <c r="G37" s="84"/>
      <c r="H37" s="84"/>
      <c r="I37" s="94"/>
      <c r="J37" s="94"/>
      <c r="K37" s="92"/>
      <c r="L37" s="47" t="s">
        <v>14</v>
      </c>
      <c r="M37" s="47"/>
      <c r="N37" s="9" t="s">
        <v>40</v>
      </c>
      <c r="O37" s="10" t="s">
        <v>15</v>
      </c>
      <c r="P37" s="11" t="s">
        <v>16</v>
      </c>
    </row>
    <row r="38" spans="2:19" s="15" customFormat="1" ht="12.75" x14ac:dyDescent="0.2">
      <c r="B38" s="111">
        <v>1</v>
      </c>
      <c r="C38" s="112"/>
      <c r="D38" s="70">
        <v>2</v>
      </c>
      <c r="E38" s="71"/>
      <c r="F38" s="71"/>
      <c r="G38" s="71"/>
      <c r="H38" s="71"/>
      <c r="I38" s="72"/>
      <c r="J38" s="12">
        <v>3</v>
      </c>
      <c r="K38" s="13">
        <v>4</v>
      </c>
      <c r="L38" s="77">
        <v>5</v>
      </c>
      <c r="M38" s="77"/>
      <c r="N38" s="13">
        <v>6</v>
      </c>
      <c r="O38" s="13">
        <v>7</v>
      </c>
      <c r="P38" s="14">
        <v>8</v>
      </c>
    </row>
    <row r="39" spans="2:19" ht="29.1" customHeight="1" x14ac:dyDescent="0.25">
      <c r="B39" s="113" t="s">
        <v>39</v>
      </c>
      <c r="C39" s="114"/>
      <c r="D39" s="67" t="s">
        <v>38</v>
      </c>
      <c r="E39" s="68"/>
      <c r="F39" s="68"/>
      <c r="G39" s="68"/>
      <c r="H39" s="68"/>
      <c r="I39" s="69"/>
      <c r="J39" s="16" t="s">
        <v>136</v>
      </c>
      <c r="K39" s="17">
        <f>SUM(K40:K42)</f>
        <v>5.16</v>
      </c>
      <c r="L39" s="73">
        <v>3870.4</v>
      </c>
      <c r="M39" s="73"/>
      <c r="N39" s="18">
        <f>K39*L39*12</f>
        <v>239655.16800000001</v>
      </c>
      <c r="O39" s="17">
        <v>3870.4</v>
      </c>
      <c r="P39" s="19">
        <f>SUM(P40:P42)</f>
        <v>276899.8</v>
      </c>
      <c r="S39" s="66"/>
    </row>
    <row r="40" spans="2:19" ht="17.100000000000001" customHeight="1" x14ac:dyDescent="0.25">
      <c r="B40" s="53" t="s">
        <v>41</v>
      </c>
      <c r="C40" s="55"/>
      <c r="D40" s="74" t="s">
        <v>42</v>
      </c>
      <c r="E40" s="75"/>
      <c r="F40" s="75"/>
      <c r="G40" s="75"/>
      <c r="H40" s="75"/>
      <c r="I40" s="76"/>
      <c r="J40" s="14" t="s">
        <v>136</v>
      </c>
      <c r="K40" s="20">
        <v>2.29</v>
      </c>
      <c r="L40" s="53">
        <v>3870.4</v>
      </c>
      <c r="M40" s="55"/>
      <c r="N40" s="21">
        <f>K40*L40*12</f>
        <v>106358.592</v>
      </c>
      <c r="O40" s="20">
        <v>3870.4</v>
      </c>
      <c r="P40" s="21">
        <v>106075.56</v>
      </c>
      <c r="S40" s="66"/>
    </row>
    <row r="41" spans="2:19" ht="29.1" customHeight="1" x14ac:dyDescent="0.25">
      <c r="B41" s="53" t="s">
        <v>43</v>
      </c>
      <c r="C41" s="55"/>
      <c r="D41" s="74" t="s">
        <v>44</v>
      </c>
      <c r="E41" s="75"/>
      <c r="F41" s="75"/>
      <c r="G41" s="75"/>
      <c r="H41" s="75"/>
      <c r="I41" s="76"/>
      <c r="J41" s="14" t="s">
        <v>136</v>
      </c>
      <c r="K41" s="20">
        <f>2.62+0.2</f>
        <v>2.8200000000000003</v>
      </c>
      <c r="L41" s="53">
        <v>3870.4</v>
      </c>
      <c r="M41" s="55"/>
      <c r="N41" s="21">
        <f>K41*L41*12</f>
        <v>130974.33600000002</v>
      </c>
      <c r="O41" s="20">
        <v>3870.4</v>
      </c>
      <c r="P41" s="35">
        <f>1811.28+24695.96+130625.76+13691.24</f>
        <v>170824.24</v>
      </c>
      <c r="S41" s="66"/>
    </row>
    <row r="42" spans="2:19" ht="29.1" customHeight="1" x14ac:dyDescent="0.25">
      <c r="B42" s="53" t="s">
        <v>45</v>
      </c>
      <c r="C42" s="55"/>
      <c r="D42" s="74" t="s">
        <v>92</v>
      </c>
      <c r="E42" s="75"/>
      <c r="F42" s="75"/>
      <c r="G42" s="75"/>
      <c r="H42" s="75"/>
      <c r="I42" s="76"/>
      <c r="J42" s="14" t="s">
        <v>136</v>
      </c>
      <c r="K42" s="20">
        <v>0.05</v>
      </c>
      <c r="L42" s="53">
        <v>3870.4</v>
      </c>
      <c r="M42" s="55"/>
      <c r="N42" s="21">
        <f t="shared" ref="N42:N59" si="0">K42*L42*12</f>
        <v>2322.2400000000002</v>
      </c>
      <c r="O42" s="20">
        <v>3870.4</v>
      </c>
      <c r="P42" s="21">
        <v>0</v>
      </c>
      <c r="S42" s="66"/>
    </row>
    <row r="43" spans="2:19" ht="39.75" customHeight="1" x14ac:dyDescent="0.25">
      <c r="B43" s="61" t="s">
        <v>18</v>
      </c>
      <c r="C43" s="62"/>
      <c r="D43" s="78" t="s">
        <v>47</v>
      </c>
      <c r="E43" s="79"/>
      <c r="F43" s="79"/>
      <c r="G43" s="79"/>
      <c r="H43" s="79"/>
      <c r="I43" s="80"/>
      <c r="J43" s="16" t="s">
        <v>136</v>
      </c>
      <c r="K43" s="17">
        <f>SUM(K44:K45)</f>
        <v>1.83</v>
      </c>
      <c r="L43" s="61">
        <v>3870.4</v>
      </c>
      <c r="M43" s="62"/>
      <c r="N43" s="18">
        <f>SUM(N44:N45)</f>
        <v>84993.984000000011</v>
      </c>
      <c r="O43" s="17">
        <v>3870.4</v>
      </c>
      <c r="P43" s="18">
        <f>SUM(P44:P45)</f>
        <v>21419.919999999998</v>
      </c>
      <c r="S43" s="66"/>
    </row>
    <row r="44" spans="2:19" x14ac:dyDescent="0.25">
      <c r="B44" s="53" t="s">
        <v>48</v>
      </c>
      <c r="C44" s="55"/>
      <c r="D44" s="98" t="s">
        <v>50</v>
      </c>
      <c r="E44" s="99"/>
      <c r="F44" s="99"/>
      <c r="G44" s="99"/>
      <c r="H44" s="99"/>
      <c r="I44" s="100"/>
      <c r="J44" s="14" t="s">
        <v>136</v>
      </c>
      <c r="K44" s="20">
        <v>1.56</v>
      </c>
      <c r="L44" s="53">
        <v>3870.4</v>
      </c>
      <c r="M44" s="55"/>
      <c r="N44" s="21">
        <f t="shared" si="0"/>
        <v>72453.888000000006</v>
      </c>
      <c r="O44" s="20">
        <v>3870.4</v>
      </c>
      <c r="P44" s="35">
        <f>21419.92-P45</f>
        <v>19933.189999999999</v>
      </c>
      <c r="S44" s="66"/>
    </row>
    <row r="45" spans="2:19" x14ac:dyDescent="0.25">
      <c r="B45" s="85" t="s">
        <v>49</v>
      </c>
      <c r="C45" s="86"/>
      <c r="D45" s="98" t="s">
        <v>51</v>
      </c>
      <c r="E45" s="99"/>
      <c r="F45" s="99"/>
      <c r="G45" s="99"/>
      <c r="H45" s="99"/>
      <c r="I45" s="100"/>
      <c r="J45" s="14" t="s">
        <v>136</v>
      </c>
      <c r="K45" s="20">
        <v>0.27</v>
      </c>
      <c r="L45" s="53">
        <v>3870.4</v>
      </c>
      <c r="M45" s="55"/>
      <c r="N45" s="21">
        <f t="shared" si="0"/>
        <v>12540.096000000001</v>
      </c>
      <c r="O45" s="20">
        <v>3870.4</v>
      </c>
      <c r="P45" s="35">
        <v>1486.73</v>
      </c>
      <c r="S45" s="66"/>
    </row>
    <row r="46" spans="2:19" ht="42.95" customHeight="1" x14ac:dyDescent="0.25">
      <c r="B46" s="61" t="s">
        <v>26</v>
      </c>
      <c r="C46" s="62"/>
      <c r="D46" s="78" t="s">
        <v>52</v>
      </c>
      <c r="E46" s="79"/>
      <c r="F46" s="79"/>
      <c r="G46" s="79"/>
      <c r="H46" s="79"/>
      <c r="I46" s="80"/>
      <c r="J46" s="16" t="s">
        <v>136</v>
      </c>
      <c r="K46" s="17">
        <f>SUM(K47:K48)</f>
        <v>1.1000000000000001</v>
      </c>
      <c r="L46" s="61">
        <v>3870.4</v>
      </c>
      <c r="M46" s="62"/>
      <c r="N46" s="18">
        <f t="shared" si="0"/>
        <v>51089.280000000006</v>
      </c>
      <c r="O46" s="17">
        <v>3870.4</v>
      </c>
      <c r="P46" s="18">
        <f>SUM(P47:P48)</f>
        <v>86581.989999999991</v>
      </c>
      <c r="S46" s="66"/>
    </row>
    <row r="47" spans="2:19" ht="29.1" customHeight="1" x14ac:dyDescent="0.25">
      <c r="B47" s="85" t="s">
        <v>53</v>
      </c>
      <c r="C47" s="86"/>
      <c r="D47" s="63" t="s">
        <v>54</v>
      </c>
      <c r="E47" s="64"/>
      <c r="F47" s="64"/>
      <c r="G47" s="64"/>
      <c r="H47" s="64"/>
      <c r="I47" s="65"/>
      <c r="J47" s="14" t="s">
        <v>136</v>
      </c>
      <c r="K47" s="20">
        <v>0.96</v>
      </c>
      <c r="L47" s="53">
        <v>3870.4</v>
      </c>
      <c r="M47" s="55"/>
      <c r="N47" s="21">
        <f t="shared" si="0"/>
        <v>44587.008000000002</v>
      </c>
      <c r="O47" s="20">
        <v>3870.4</v>
      </c>
      <c r="P47" s="35">
        <f>148201.06-P57-P48</f>
        <v>79707.799999999988</v>
      </c>
      <c r="S47" s="66"/>
    </row>
    <row r="48" spans="2:19" x14ac:dyDescent="0.25">
      <c r="B48" s="53" t="s">
        <v>55</v>
      </c>
      <c r="C48" s="55"/>
      <c r="D48" s="60" t="s">
        <v>56</v>
      </c>
      <c r="E48" s="60"/>
      <c r="F48" s="60"/>
      <c r="G48" s="60"/>
      <c r="H48" s="60"/>
      <c r="I48" s="60"/>
      <c r="J48" s="14" t="s">
        <v>136</v>
      </c>
      <c r="K48" s="20">
        <v>0.14000000000000001</v>
      </c>
      <c r="L48" s="53">
        <v>3870.4</v>
      </c>
      <c r="M48" s="55"/>
      <c r="N48" s="21">
        <f t="shared" si="0"/>
        <v>6502.2720000000008</v>
      </c>
      <c r="O48" s="20">
        <v>3870.4</v>
      </c>
      <c r="P48" s="35">
        <f>1246.08+206.93+2261.14+3160.04</f>
        <v>6874.19</v>
      </c>
      <c r="S48" s="66"/>
    </row>
    <row r="49" spans="2:19" x14ac:dyDescent="0.25">
      <c r="B49" s="61" t="s">
        <v>27</v>
      </c>
      <c r="C49" s="62"/>
      <c r="D49" s="78" t="s">
        <v>60</v>
      </c>
      <c r="E49" s="79"/>
      <c r="F49" s="79"/>
      <c r="G49" s="79"/>
      <c r="H49" s="79"/>
      <c r="I49" s="80"/>
      <c r="J49" s="16" t="s">
        <v>136</v>
      </c>
      <c r="K49" s="17">
        <f>SUM(K50:K59)</f>
        <v>3.9299999999999997</v>
      </c>
      <c r="L49" s="61">
        <v>3870.4</v>
      </c>
      <c r="M49" s="62"/>
      <c r="N49" s="18">
        <f t="shared" si="0"/>
        <v>182528.06399999998</v>
      </c>
      <c r="O49" s="17">
        <v>3870.4</v>
      </c>
      <c r="P49" s="18">
        <f>SUM(P50:P59)</f>
        <v>294275.5</v>
      </c>
      <c r="S49" s="66"/>
    </row>
    <row r="50" spans="2:19" ht="82.5" customHeight="1" x14ac:dyDescent="0.25">
      <c r="B50" s="85" t="s">
        <v>58</v>
      </c>
      <c r="C50" s="86"/>
      <c r="D50" s="63" t="s">
        <v>57</v>
      </c>
      <c r="E50" s="64"/>
      <c r="F50" s="64"/>
      <c r="G50" s="64"/>
      <c r="H50" s="64"/>
      <c r="I50" s="65"/>
      <c r="J50" s="14" t="s">
        <v>136</v>
      </c>
      <c r="K50" s="20">
        <v>0.2</v>
      </c>
      <c r="L50" s="53">
        <v>3870.4</v>
      </c>
      <c r="M50" s="55"/>
      <c r="N50" s="21">
        <f t="shared" si="0"/>
        <v>9288.9600000000009</v>
      </c>
      <c r="O50" s="20">
        <v>3870.4</v>
      </c>
      <c r="P50" s="35">
        <f>18000+580+9288.96</f>
        <v>27868.959999999999</v>
      </c>
      <c r="S50" s="66"/>
    </row>
    <row r="51" spans="2:19" ht="27" customHeight="1" x14ac:dyDescent="0.25">
      <c r="B51" s="85" t="s">
        <v>59</v>
      </c>
      <c r="C51" s="86"/>
      <c r="D51" s="60" t="s">
        <v>61</v>
      </c>
      <c r="E51" s="60"/>
      <c r="F51" s="60"/>
      <c r="G51" s="60"/>
      <c r="H51" s="60"/>
      <c r="I51" s="60"/>
      <c r="J51" s="14" t="s">
        <v>136</v>
      </c>
      <c r="K51" s="20">
        <v>0.48</v>
      </c>
      <c r="L51" s="53">
        <v>3870.4</v>
      </c>
      <c r="M51" s="55"/>
      <c r="N51" s="21">
        <f t="shared" si="0"/>
        <v>22293.504000000001</v>
      </c>
      <c r="O51" s="20">
        <v>3870.4</v>
      </c>
      <c r="P51" s="35">
        <v>21085.03</v>
      </c>
      <c r="S51" s="66"/>
    </row>
    <row r="52" spans="2:19" x14ac:dyDescent="0.25">
      <c r="B52" s="85" t="s">
        <v>62</v>
      </c>
      <c r="C52" s="86"/>
      <c r="D52" s="98" t="s">
        <v>134</v>
      </c>
      <c r="E52" s="99"/>
      <c r="F52" s="99"/>
      <c r="G52" s="99"/>
      <c r="H52" s="99"/>
      <c r="I52" s="100"/>
      <c r="J52" s="14" t="s">
        <v>136</v>
      </c>
      <c r="K52" s="20">
        <v>0.48</v>
      </c>
      <c r="L52" s="53">
        <v>3870.4</v>
      </c>
      <c r="M52" s="55"/>
      <c r="N52" s="21">
        <f t="shared" si="0"/>
        <v>22293.504000000001</v>
      </c>
      <c r="O52" s="20">
        <v>3870.4</v>
      </c>
      <c r="P52" s="35">
        <f>21110+15600</f>
        <v>36710</v>
      </c>
      <c r="S52" s="66"/>
    </row>
    <row r="53" spans="2:19" ht="15.6" customHeight="1" x14ac:dyDescent="0.25">
      <c r="B53" s="85" t="s">
        <v>63</v>
      </c>
      <c r="C53" s="86"/>
      <c r="D53" s="95" t="s">
        <v>96</v>
      </c>
      <c r="E53" s="96"/>
      <c r="F53" s="96"/>
      <c r="G53" s="96"/>
      <c r="H53" s="96"/>
      <c r="I53" s="97"/>
      <c r="J53" s="14" t="s">
        <v>136</v>
      </c>
      <c r="K53" s="20">
        <v>0.05</v>
      </c>
      <c r="L53" s="53">
        <v>3870.4</v>
      </c>
      <c r="M53" s="55"/>
      <c r="N53" s="21">
        <f t="shared" si="0"/>
        <v>2322.2400000000002</v>
      </c>
      <c r="O53" s="20">
        <v>3870.4</v>
      </c>
      <c r="P53" s="35">
        <v>0</v>
      </c>
      <c r="S53" s="66"/>
    </row>
    <row r="54" spans="2:19" x14ac:dyDescent="0.25">
      <c r="B54" s="85" t="s">
        <v>65</v>
      </c>
      <c r="C54" s="86"/>
      <c r="D54" s="95" t="s">
        <v>97</v>
      </c>
      <c r="E54" s="96"/>
      <c r="F54" s="96"/>
      <c r="G54" s="96"/>
      <c r="H54" s="96"/>
      <c r="I54" s="97"/>
      <c r="J54" s="14" t="s">
        <v>136</v>
      </c>
      <c r="K54" s="20">
        <v>0.22</v>
      </c>
      <c r="L54" s="53">
        <v>3870.4</v>
      </c>
      <c r="M54" s="55"/>
      <c r="N54" s="21">
        <f t="shared" si="0"/>
        <v>10217.856</v>
      </c>
      <c r="O54" s="20">
        <v>3870.4</v>
      </c>
      <c r="P54" s="35">
        <v>21959.52</v>
      </c>
      <c r="S54" s="66"/>
    </row>
    <row r="55" spans="2:19" ht="26.45" customHeight="1" x14ac:dyDescent="0.25">
      <c r="B55" s="85" t="s">
        <v>93</v>
      </c>
      <c r="C55" s="86"/>
      <c r="D55" s="98" t="s">
        <v>64</v>
      </c>
      <c r="E55" s="99"/>
      <c r="F55" s="99"/>
      <c r="G55" s="99"/>
      <c r="H55" s="99"/>
      <c r="I55" s="100"/>
      <c r="J55" s="14" t="s">
        <v>136</v>
      </c>
      <c r="K55" s="20">
        <v>0.11</v>
      </c>
      <c r="L55" s="53">
        <v>3870.4</v>
      </c>
      <c r="M55" s="55"/>
      <c r="N55" s="21">
        <f t="shared" si="0"/>
        <v>5108.9279999999999</v>
      </c>
      <c r="O55" s="20">
        <v>3870.4</v>
      </c>
      <c r="P55" s="35">
        <v>5560.82</v>
      </c>
      <c r="S55" s="66"/>
    </row>
    <row r="56" spans="2:19" ht="15.95" customHeight="1" x14ac:dyDescent="0.25">
      <c r="B56" s="85" t="s">
        <v>94</v>
      </c>
      <c r="C56" s="86"/>
      <c r="D56" s="98" t="s">
        <v>66</v>
      </c>
      <c r="E56" s="99"/>
      <c r="F56" s="99"/>
      <c r="G56" s="99"/>
      <c r="H56" s="99"/>
      <c r="I56" s="100"/>
      <c r="J56" s="14" t="s">
        <v>136</v>
      </c>
      <c r="K56" s="20">
        <v>0.13</v>
      </c>
      <c r="L56" s="53">
        <v>3870.4</v>
      </c>
      <c r="M56" s="55"/>
      <c r="N56" s="21">
        <f t="shared" si="0"/>
        <v>6037.8240000000005</v>
      </c>
      <c r="O56" s="20">
        <v>3870.4</v>
      </c>
      <c r="P56" s="35">
        <v>7431.12</v>
      </c>
      <c r="S56" s="66"/>
    </row>
    <row r="57" spans="2:19" ht="15" customHeight="1" x14ac:dyDescent="0.25">
      <c r="B57" s="45" t="s">
        <v>95</v>
      </c>
      <c r="C57" s="45"/>
      <c r="D57" s="60" t="s">
        <v>67</v>
      </c>
      <c r="E57" s="60"/>
      <c r="F57" s="60"/>
      <c r="G57" s="60"/>
      <c r="H57" s="60"/>
      <c r="I57" s="60"/>
      <c r="J57" s="14" t="s">
        <v>136</v>
      </c>
      <c r="K57" s="20">
        <v>0.5</v>
      </c>
      <c r="L57" s="45">
        <v>3870.4</v>
      </c>
      <c r="M57" s="45"/>
      <c r="N57" s="21">
        <f t="shared" si="0"/>
        <v>23222.400000000001</v>
      </c>
      <c r="O57" s="20">
        <v>3870.4</v>
      </c>
      <c r="P57" s="35">
        <f>862.64+2839.92+38431.61+2839.9+9466.45+7178.55</f>
        <v>61619.070000000007</v>
      </c>
      <c r="S57" s="66"/>
    </row>
    <row r="58" spans="2:19" ht="15" customHeight="1" x14ac:dyDescent="0.25">
      <c r="B58" s="53" t="s">
        <v>102</v>
      </c>
      <c r="C58" s="55"/>
      <c r="D58" s="98" t="s">
        <v>105</v>
      </c>
      <c r="E58" s="99"/>
      <c r="F58" s="99"/>
      <c r="G58" s="99"/>
      <c r="H58" s="99"/>
      <c r="I58" s="100"/>
      <c r="J58" s="14" t="s">
        <v>136</v>
      </c>
      <c r="K58" s="20" t="s">
        <v>25</v>
      </c>
      <c r="L58" s="53">
        <v>3870.4</v>
      </c>
      <c r="M58" s="55"/>
      <c r="N58" s="22" t="s">
        <v>25</v>
      </c>
      <c r="O58" s="20">
        <v>3870.4</v>
      </c>
      <c r="P58" s="35">
        <v>0</v>
      </c>
      <c r="S58" s="23"/>
    </row>
    <row r="59" spans="2:19" ht="28.5" customHeight="1" x14ac:dyDescent="0.25">
      <c r="B59" s="45" t="s">
        <v>104</v>
      </c>
      <c r="C59" s="45"/>
      <c r="D59" s="98" t="s">
        <v>103</v>
      </c>
      <c r="E59" s="99"/>
      <c r="F59" s="99"/>
      <c r="G59" s="99"/>
      <c r="H59" s="99"/>
      <c r="I59" s="100"/>
      <c r="J59" s="14" t="s">
        <v>136</v>
      </c>
      <c r="K59" s="20">
        <v>1.76</v>
      </c>
      <c r="L59" s="45">
        <v>3870.4</v>
      </c>
      <c r="M59" s="45"/>
      <c r="N59" s="21">
        <f t="shared" si="0"/>
        <v>81742.847999999998</v>
      </c>
      <c r="O59" s="20">
        <v>3870.4</v>
      </c>
      <c r="P59" s="21">
        <v>112040.98</v>
      </c>
      <c r="S59" s="23"/>
    </row>
    <row r="60" spans="2:19" ht="15.75" thickBot="1" x14ac:dyDescent="0.3">
      <c r="B60" s="24"/>
      <c r="C60" s="25" t="s">
        <v>17</v>
      </c>
      <c r="D60" s="2"/>
      <c r="E60" s="3"/>
      <c r="F60" s="3"/>
      <c r="G60" s="3"/>
      <c r="H60" s="3"/>
      <c r="I60" s="4"/>
      <c r="J60" s="26" t="s">
        <v>136</v>
      </c>
      <c r="K60" s="27">
        <f>K49+K46+K43+K39</f>
        <v>12.02</v>
      </c>
      <c r="L60" s="87" t="s">
        <v>25</v>
      </c>
      <c r="M60" s="88"/>
      <c r="N60" s="28">
        <f>N49+N46+N43+N39</f>
        <v>558266.49600000004</v>
      </c>
      <c r="O60" s="29" t="s">
        <v>25</v>
      </c>
      <c r="P60" s="30">
        <f>P49+P46+P43+P39</f>
        <v>679177.21</v>
      </c>
    </row>
    <row r="61" spans="2:19" ht="9" customHeight="1" x14ac:dyDescent="0.25">
      <c r="D61" s="1"/>
      <c r="E61" s="1"/>
      <c r="F61" s="1"/>
      <c r="G61" s="1"/>
      <c r="H61" s="1"/>
      <c r="I61" s="1"/>
    </row>
    <row r="62" spans="2:19" ht="14.45" customHeight="1" x14ac:dyDescent="0.25">
      <c r="B62" s="59" t="s">
        <v>18</v>
      </c>
      <c r="C62" s="59"/>
      <c r="D62" s="31" t="s">
        <v>80</v>
      </c>
    </row>
    <row r="63" spans="2:19" x14ac:dyDescent="0.25">
      <c r="C63" s="51" t="s">
        <v>79</v>
      </c>
      <c r="D63" s="51"/>
      <c r="E63" s="51"/>
      <c r="F63" s="51"/>
      <c r="G63" s="51"/>
      <c r="H63" s="51"/>
      <c r="I63" s="51"/>
    </row>
    <row r="64" spans="2:19" x14ac:dyDescent="0.25">
      <c r="D64" s="31" t="s">
        <v>122</v>
      </c>
    </row>
    <row r="65" spans="2:16" x14ac:dyDescent="0.25">
      <c r="D65" s="31" t="s">
        <v>81</v>
      </c>
    </row>
    <row r="66" spans="2:16" x14ac:dyDescent="0.25">
      <c r="C66" s="51" t="s">
        <v>133</v>
      </c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  <c r="P66" s="51"/>
    </row>
    <row r="67" spans="2:16" x14ac:dyDescent="0.25">
      <c r="D67" s="51" t="s">
        <v>131</v>
      </c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1"/>
      <c r="P67" s="51"/>
    </row>
    <row r="68" spans="2:16" x14ac:dyDescent="0.25">
      <c r="D68" s="51" t="s">
        <v>132</v>
      </c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</row>
    <row r="69" spans="2:16" ht="8.4499999999999993" customHeight="1" x14ac:dyDescent="0.25"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  <c r="O69" s="51"/>
      <c r="P69" s="51"/>
    </row>
    <row r="70" spans="2:16" hidden="1" x14ac:dyDescent="0.25"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</row>
    <row r="71" spans="2:16" hidden="1" x14ac:dyDescent="0.25"/>
    <row r="72" spans="2:16" ht="6.95" hidden="1" customHeight="1" x14ac:dyDescent="0.25"/>
    <row r="73" spans="2:16" ht="0.95" hidden="1" customHeight="1" x14ac:dyDescent="0.25"/>
    <row r="74" spans="2:16" ht="119.1" customHeight="1" x14ac:dyDescent="0.25">
      <c r="B74" s="47" t="s">
        <v>19</v>
      </c>
      <c r="C74" s="47"/>
      <c r="D74" s="47" t="s">
        <v>20</v>
      </c>
      <c r="E74" s="47"/>
      <c r="F74" s="47"/>
      <c r="G74" s="47"/>
      <c r="H74" s="47"/>
      <c r="I74" s="47" t="s">
        <v>21</v>
      </c>
      <c r="J74" s="47"/>
      <c r="K74" s="47" t="s">
        <v>24</v>
      </c>
      <c r="L74" s="47"/>
      <c r="M74" s="47" t="s">
        <v>23</v>
      </c>
      <c r="N74" s="47"/>
      <c r="O74" s="47" t="s">
        <v>22</v>
      </c>
      <c r="P74" s="47"/>
    </row>
    <row r="75" spans="2:16" s="15" customFormat="1" ht="14.45" customHeight="1" x14ac:dyDescent="0.2">
      <c r="B75" s="46">
        <v>1</v>
      </c>
      <c r="C75" s="46"/>
      <c r="D75" s="56">
        <v>2</v>
      </c>
      <c r="E75" s="56"/>
      <c r="F75" s="56"/>
      <c r="G75" s="56"/>
      <c r="H75" s="56"/>
      <c r="I75" s="46">
        <v>3</v>
      </c>
      <c r="J75" s="46"/>
      <c r="K75" s="46">
        <v>4</v>
      </c>
      <c r="L75" s="46"/>
      <c r="M75" s="46">
        <v>5</v>
      </c>
      <c r="N75" s="46"/>
      <c r="O75" s="46">
        <v>6</v>
      </c>
      <c r="P75" s="46"/>
    </row>
    <row r="76" spans="2:16" s="15" customFormat="1" ht="14.45" customHeight="1" x14ac:dyDescent="0.2">
      <c r="B76" s="37" t="s">
        <v>39</v>
      </c>
      <c r="C76" s="39"/>
      <c r="D76" s="118" t="s">
        <v>111</v>
      </c>
      <c r="E76" s="119"/>
      <c r="F76" s="119"/>
      <c r="G76" s="119"/>
      <c r="H76" s="120"/>
      <c r="I76" s="102" t="s">
        <v>135</v>
      </c>
      <c r="J76" s="103"/>
      <c r="K76" s="104">
        <v>22635.98</v>
      </c>
      <c r="L76" s="105"/>
      <c r="M76" s="102" t="s">
        <v>46</v>
      </c>
      <c r="N76" s="103"/>
      <c r="O76" s="102" t="s">
        <v>123</v>
      </c>
      <c r="P76" s="103"/>
    </row>
    <row r="77" spans="2:16" s="15" customFormat="1" ht="14.45" customHeight="1" x14ac:dyDescent="0.2">
      <c r="B77" s="37" t="s">
        <v>18</v>
      </c>
      <c r="C77" s="39"/>
      <c r="D77" s="118" t="s">
        <v>112</v>
      </c>
      <c r="E77" s="119"/>
      <c r="F77" s="119"/>
      <c r="G77" s="119"/>
      <c r="H77" s="120"/>
      <c r="I77" s="102" t="s">
        <v>135</v>
      </c>
      <c r="J77" s="103"/>
      <c r="K77" s="104">
        <v>1120.67</v>
      </c>
      <c r="L77" s="105"/>
      <c r="M77" s="102" t="s">
        <v>124</v>
      </c>
      <c r="N77" s="103"/>
      <c r="O77" s="102" t="s">
        <v>123</v>
      </c>
      <c r="P77" s="103"/>
    </row>
    <row r="78" spans="2:16" s="15" customFormat="1" ht="14.45" customHeight="1" x14ac:dyDescent="0.2">
      <c r="B78" s="37" t="s">
        <v>26</v>
      </c>
      <c r="C78" s="39"/>
      <c r="D78" s="118" t="s">
        <v>113</v>
      </c>
      <c r="E78" s="119"/>
      <c r="F78" s="119"/>
      <c r="G78" s="119"/>
      <c r="H78" s="120"/>
      <c r="I78" s="102" t="s">
        <v>135</v>
      </c>
      <c r="J78" s="103"/>
      <c r="K78" s="104">
        <v>6111.11</v>
      </c>
      <c r="L78" s="105"/>
      <c r="M78" s="102" t="s">
        <v>125</v>
      </c>
      <c r="N78" s="103"/>
      <c r="O78" s="102" t="s">
        <v>123</v>
      </c>
      <c r="P78" s="103"/>
    </row>
    <row r="79" spans="2:16" s="15" customFormat="1" ht="14.45" customHeight="1" x14ac:dyDescent="0.2">
      <c r="B79" s="37" t="s">
        <v>27</v>
      </c>
      <c r="C79" s="39"/>
      <c r="D79" s="118" t="s">
        <v>114</v>
      </c>
      <c r="E79" s="119"/>
      <c r="F79" s="119"/>
      <c r="G79" s="119"/>
      <c r="H79" s="120"/>
      <c r="I79" s="102" t="s">
        <v>135</v>
      </c>
      <c r="J79" s="103"/>
      <c r="K79" s="104">
        <v>1749.23</v>
      </c>
      <c r="L79" s="105"/>
      <c r="M79" s="102" t="s">
        <v>126</v>
      </c>
      <c r="N79" s="103"/>
      <c r="O79" s="102" t="s">
        <v>123</v>
      </c>
      <c r="P79" s="103"/>
    </row>
    <row r="80" spans="2:16" s="15" customFormat="1" ht="14.45" customHeight="1" x14ac:dyDescent="0.2">
      <c r="B80" s="37" t="s">
        <v>31</v>
      </c>
      <c r="C80" s="39"/>
      <c r="D80" s="118" t="s">
        <v>118</v>
      </c>
      <c r="E80" s="119"/>
      <c r="F80" s="119"/>
      <c r="G80" s="119"/>
      <c r="H80" s="120"/>
      <c r="I80" s="102" t="s">
        <v>135</v>
      </c>
      <c r="J80" s="103"/>
      <c r="K80" s="104">
        <v>1787.49</v>
      </c>
      <c r="L80" s="105"/>
      <c r="M80" s="102" t="s">
        <v>127</v>
      </c>
      <c r="N80" s="103"/>
      <c r="O80" s="102" t="s">
        <v>123</v>
      </c>
      <c r="P80" s="103"/>
    </row>
    <row r="81" spans="2:16" s="15" customFormat="1" ht="14.45" customHeight="1" x14ac:dyDescent="0.2">
      <c r="B81" s="37" t="s">
        <v>107</v>
      </c>
      <c r="C81" s="39"/>
      <c r="D81" s="118" t="s">
        <v>115</v>
      </c>
      <c r="E81" s="119"/>
      <c r="F81" s="119"/>
      <c r="G81" s="119"/>
      <c r="H81" s="120"/>
      <c r="I81" s="102" t="s">
        <v>135</v>
      </c>
      <c r="J81" s="103"/>
      <c r="K81" s="104">
        <v>4397.28</v>
      </c>
      <c r="L81" s="105"/>
      <c r="M81" s="102" t="s">
        <v>128</v>
      </c>
      <c r="N81" s="103"/>
      <c r="O81" s="102" t="s">
        <v>123</v>
      </c>
      <c r="P81" s="103"/>
    </row>
    <row r="82" spans="2:16" s="15" customFormat="1" ht="14.45" customHeight="1" x14ac:dyDescent="0.2">
      <c r="B82" s="37" t="s">
        <v>108</v>
      </c>
      <c r="C82" s="39"/>
      <c r="D82" s="118" t="s">
        <v>119</v>
      </c>
      <c r="E82" s="119"/>
      <c r="F82" s="119"/>
      <c r="G82" s="119"/>
      <c r="H82" s="120"/>
      <c r="I82" s="102" t="s">
        <v>135</v>
      </c>
      <c r="J82" s="103"/>
      <c r="K82" s="104">
        <v>1644.74</v>
      </c>
      <c r="L82" s="105"/>
      <c r="M82" s="102" t="s">
        <v>129</v>
      </c>
      <c r="N82" s="103"/>
      <c r="O82" s="102" t="s">
        <v>123</v>
      </c>
      <c r="P82" s="103"/>
    </row>
    <row r="83" spans="2:16" s="15" customFormat="1" ht="14.45" customHeight="1" x14ac:dyDescent="0.2">
      <c r="B83" s="37" t="s">
        <v>109</v>
      </c>
      <c r="C83" s="39"/>
      <c r="D83" s="118" t="s">
        <v>116</v>
      </c>
      <c r="E83" s="119"/>
      <c r="F83" s="119"/>
      <c r="G83" s="119"/>
      <c r="H83" s="120"/>
      <c r="I83" s="102" t="s">
        <v>135</v>
      </c>
      <c r="J83" s="103"/>
      <c r="K83" s="104">
        <v>3671.46</v>
      </c>
      <c r="L83" s="105"/>
      <c r="M83" s="102" t="s">
        <v>129</v>
      </c>
      <c r="N83" s="103"/>
      <c r="O83" s="102" t="s">
        <v>123</v>
      </c>
      <c r="P83" s="103"/>
    </row>
    <row r="84" spans="2:16" s="15" customFormat="1" ht="14.45" customHeight="1" x14ac:dyDescent="0.2">
      <c r="B84" s="37" t="s">
        <v>110</v>
      </c>
      <c r="C84" s="39"/>
      <c r="D84" s="118" t="s">
        <v>117</v>
      </c>
      <c r="E84" s="119"/>
      <c r="F84" s="119"/>
      <c r="G84" s="119"/>
      <c r="H84" s="120"/>
      <c r="I84" s="102" t="s">
        <v>135</v>
      </c>
      <c r="J84" s="103"/>
      <c r="K84" s="104">
        <v>146314.73000000001</v>
      </c>
      <c r="L84" s="105"/>
      <c r="M84" s="102" t="s">
        <v>130</v>
      </c>
      <c r="N84" s="103"/>
      <c r="O84" s="102" t="s">
        <v>123</v>
      </c>
      <c r="P84" s="103"/>
    </row>
    <row r="85" spans="2:16" x14ac:dyDescent="0.25">
      <c r="B85" s="32" t="s">
        <v>17</v>
      </c>
      <c r="C85" s="32"/>
      <c r="D85" s="33"/>
      <c r="E85" s="34"/>
      <c r="F85" s="34"/>
      <c r="G85" s="34"/>
      <c r="H85" s="34"/>
      <c r="I85" s="54"/>
      <c r="J85" s="55"/>
      <c r="K85" s="44">
        <f>SUM(K76:L84)</f>
        <v>189432.69</v>
      </c>
      <c r="L85" s="101"/>
      <c r="M85" s="53" t="s">
        <v>25</v>
      </c>
      <c r="N85" s="55"/>
      <c r="O85" s="53" t="s">
        <v>25</v>
      </c>
      <c r="P85" s="55"/>
    </row>
    <row r="86" spans="2:16" ht="7.5" customHeight="1" x14ac:dyDescent="0.25"/>
    <row r="87" spans="2:16" x14ac:dyDescent="0.25">
      <c r="B87" s="59" t="s">
        <v>26</v>
      </c>
      <c r="C87" s="59"/>
      <c r="D87" s="5" t="s">
        <v>137</v>
      </c>
    </row>
    <row r="88" spans="2:16" x14ac:dyDescent="0.25">
      <c r="B88" s="59" t="s">
        <v>27</v>
      </c>
      <c r="C88" s="59"/>
      <c r="D88" s="5" t="s">
        <v>68</v>
      </c>
    </row>
    <row r="89" spans="2:16" x14ac:dyDescent="0.25">
      <c r="B89" s="5" t="s">
        <v>69</v>
      </c>
    </row>
    <row r="90" spans="2:16" ht="9.6" customHeight="1" x14ac:dyDescent="0.25"/>
    <row r="91" spans="2:16" ht="68.45" customHeight="1" x14ac:dyDescent="0.25">
      <c r="B91" s="107" t="s">
        <v>19</v>
      </c>
      <c r="C91" s="108"/>
      <c r="D91" s="81" t="s">
        <v>28</v>
      </c>
      <c r="E91" s="82"/>
      <c r="F91" s="82"/>
      <c r="G91" s="93"/>
      <c r="H91" s="47" t="s">
        <v>29</v>
      </c>
      <c r="I91" s="47"/>
      <c r="J91" s="47"/>
      <c r="K91" s="47"/>
      <c r="L91" s="47" t="s">
        <v>30</v>
      </c>
      <c r="M91" s="47"/>
      <c r="N91" s="47"/>
      <c r="O91" s="47"/>
      <c r="P91" s="47"/>
    </row>
    <row r="92" spans="2:16" x14ac:dyDescent="0.25">
      <c r="B92" s="53">
        <v>1</v>
      </c>
      <c r="C92" s="54"/>
      <c r="D92" s="45">
        <v>2</v>
      </c>
      <c r="E92" s="45"/>
      <c r="F92" s="45"/>
      <c r="G92" s="45"/>
      <c r="H92" s="45">
        <v>3</v>
      </c>
      <c r="I92" s="45"/>
      <c r="J92" s="45"/>
      <c r="K92" s="45"/>
      <c r="L92" s="45">
        <v>4</v>
      </c>
      <c r="M92" s="45"/>
      <c r="N92" s="45"/>
      <c r="O92" s="45"/>
      <c r="P92" s="45"/>
    </row>
    <row r="93" spans="2:16" x14ac:dyDescent="0.25">
      <c r="B93" s="109" t="s">
        <v>39</v>
      </c>
      <c r="C93" s="110"/>
      <c r="D93" s="53">
        <v>9</v>
      </c>
      <c r="E93" s="54"/>
      <c r="F93" s="54"/>
      <c r="G93" s="55"/>
      <c r="H93" s="53">
        <v>9</v>
      </c>
      <c r="I93" s="54"/>
      <c r="J93" s="54"/>
      <c r="K93" s="55"/>
      <c r="L93" s="52">
        <v>37708.15</v>
      </c>
      <c r="M93" s="52"/>
      <c r="N93" s="52"/>
      <c r="O93" s="52"/>
      <c r="P93" s="52"/>
    </row>
    <row r="95" spans="2:16" x14ac:dyDescent="0.25">
      <c r="B95" s="59" t="s">
        <v>31</v>
      </c>
      <c r="C95" s="59"/>
      <c r="D95" s="51" t="s">
        <v>82</v>
      </c>
      <c r="E95" s="51"/>
      <c r="F95" s="51"/>
      <c r="G95" s="51"/>
      <c r="H95" s="51"/>
      <c r="I95" s="51"/>
      <c r="J95" s="51"/>
      <c r="K95" s="51"/>
      <c r="L95" s="51"/>
      <c r="M95" s="51"/>
      <c r="N95" s="51"/>
      <c r="O95" s="51"/>
      <c r="P95" s="51"/>
    </row>
    <row r="96" spans="2:16" x14ac:dyDescent="0.25">
      <c r="B96" s="31" t="s">
        <v>83</v>
      </c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</row>
    <row r="97" spans="2:16" x14ac:dyDescent="0.25">
      <c r="B97" s="51" t="s">
        <v>84</v>
      </c>
      <c r="C97" s="51"/>
      <c r="D97" s="51"/>
      <c r="E97" s="51"/>
      <c r="F97" s="51"/>
      <c r="G97" s="51"/>
      <c r="H97" s="51"/>
      <c r="I97" s="51"/>
      <c r="J97" s="51"/>
      <c r="K97" s="51"/>
      <c r="L97" s="51"/>
      <c r="M97" s="51"/>
      <c r="N97" s="51"/>
      <c r="O97" s="51"/>
      <c r="P97" s="51"/>
    </row>
    <row r="98" spans="2:16" x14ac:dyDescent="0.25">
      <c r="B98" s="51" t="s">
        <v>85</v>
      </c>
      <c r="C98" s="51"/>
      <c r="D98" s="51"/>
      <c r="E98" s="51"/>
      <c r="F98" s="51"/>
      <c r="G98" s="51"/>
      <c r="H98" s="51"/>
      <c r="I98" s="51"/>
      <c r="J98" s="51"/>
      <c r="K98" s="51"/>
      <c r="L98" s="51"/>
      <c r="M98" s="51"/>
      <c r="N98" s="51"/>
      <c r="O98" s="51"/>
      <c r="P98" s="51"/>
    </row>
    <row r="99" spans="2:16" x14ac:dyDescent="0.25">
      <c r="B99" s="51" t="s">
        <v>86</v>
      </c>
      <c r="C99" s="51"/>
      <c r="D99" s="51"/>
      <c r="E99" s="51"/>
      <c r="F99" s="51"/>
      <c r="G99" s="51"/>
      <c r="H99" s="51"/>
      <c r="I99" s="51"/>
      <c r="J99" s="51"/>
      <c r="K99" s="51"/>
      <c r="L99" s="51"/>
      <c r="M99" s="51"/>
      <c r="N99" s="51"/>
      <c r="O99" s="51"/>
      <c r="P99" s="51"/>
    </row>
    <row r="100" spans="2:16" ht="3" customHeight="1" x14ac:dyDescent="0.25">
      <c r="B100" s="51"/>
      <c r="C100" s="51"/>
      <c r="D100" s="51"/>
      <c r="E100" s="51"/>
      <c r="F100" s="51"/>
      <c r="G100" s="51"/>
      <c r="H100" s="51"/>
      <c r="I100" s="51"/>
      <c r="J100" s="51"/>
      <c r="K100" s="51"/>
      <c r="L100" s="51"/>
      <c r="M100" s="51"/>
      <c r="N100" s="51"/>
      <c r="O100" s="51"/>
      <c r="P100" s="51"/>
    </row>
    <row r="101" spans="2:16" ht="0.6" customHeight="1" x14ac:dyDescent="0.25">
      <c r="B101" s="51"/>
      <c r="C101" s="51"/>
      <c r="D101" s="51"/>
      <c r="E101" s="51"/>
      <c r="F101" s="51"/>
      <c r="G101" s="51"/>
      <c r="H101" s="51"/>
      <c r="I101" s="51"/>
      <c r="J101" s="51"/>
      <c r="K101" s="51"/>
      <c r="L101" s="51"/>
      <c r="M101" s="51"/>
      <c r="N101" s="51"/>
      <c r="O101" s="51"/>
      <c r="P101" s="51"/>
    </row>
    <row r="102" spans="2:16" ht="3.95" customHeight="1" x14ac:dyDescent="0.25">
      <c r="B102" s="51"/>
      <c r="C102" s="51"/>
      <c r="D102" s="51"/>
      <c r="E102" s="51"/>
      <c r="F102" s="51"/>
      <c r="G102" s="51"/>
      <c r="H102" s="51"/>
      <c r="I102" s="51"/>
      <c r="J102" s="51"/>
      <c r="K102" s="51"/>
      <c r="L102" s="51"/>
      <c r="M102" s="51"/>
      <c r="N102" s="51"/>
      <c r="O102" s="51"/>
      <c r="P102" s="51"/>
    </row>
    <row r="103" spans="2:16" ht="46.5" customHeight="1" x14ac:dyDescent="0.25">
      <c r="B103" s="47" t="s">
        <v>19</v>
      </c>
      <c r="C103" s="47"/>
      <c r="D103" s="48" t="s">
        <v>33</v>
      </c>
      <c r="E103" s="50"/>
      <c r="F103" s="50"/>
      <c r="G103" s="49"/>
      <c r="H103" s="48" t="s">
        <v>34</v>
      </c>
      <c r="I103" s="50"/>
      <c r="J103" s="49"/>
      <c r="K103" s="48" t="s">
        <v>35</v>
      </c>
      <c r="L103" s="49"/>
      <c r="M103" s="48" t="s">
        <v>36</v>
      </c>
      <c r="N103" s="49"/>
      <c r="O103" s="47" t="s">
        <v>32</v>
      </c>
      <c r="P103" s="47"/>
    </row>
    <row r="104" spans="2:16" x14ac:dyDescent="0.25">
      <c r="B104" s="46">
        <v>1</v>
      </c>
      <c r="C104" s="46"/>
      <c r="D104" s="46">
        <v>2</v>
      </c>
      <c r="E104" s="46"/>
      <c r="F104" s="46"/>
      <c r="G104" s="46"/>
      <c r="H104" s="46">
        <v>3</v>
      </c>
      <c r="I104" s="46"/>
      <c r="J104" s="46"/>
      <c r="K104" s="46">
        <v>4</v>
      </c>
      <c r="L104" s="46"/>
      <c r="M104" s="45">
        <v>5</v>
      </c>
      <c r="N104" s="45"/>
      <c r="O104" s="45">
        <v>6</v>
      </c>
      <c r="P104" s="45"/>
    </row>
    <row r="105" spans="2:16" ht="29.1" customHeight="1" x14ac:dyDescent="0.25">
      <c r="B105" s="106" t="s">
        <v>39</v>
      </c>
      <c r="C105" s="106"/>
      <c r="D105" s="40" t="s">
        <v>37</v>
      </c>
      <c r="E105" s="40"/>
      <c r="F105" s="40"/>
      <c r="G105" s="40"/>
      <c r="H105" s="36">
        <v>135561.25</v>
      </c>
      <c r="I105" s="36"/>
      <c r="J105" s="36"/>
      <c r="K105" s="36">
        <v>738839.8</v>
      </c>
      <c r="L105" s="36"/>
      <c r="M105" s="36">
        <v>759646.13</v>
      </c>
      <c r="N105" s="36"/>
      <c r="O105" s="36">
        <f>H105+K105-M105</f>
        <v>114754.92000000004</v>
      </c>
      <c r="P105" s="36"/>
    </row>
    <row r="106" spans="2:16" ht="29.1" customHeight="1" x14ac:dyDescent="0.25">
      <c r="B106" s="37" t="s">
        <v>18</v>
      </c>
      <c r="C106" s="39"/>
      <c r="D106" s="115" t="s">
        <v>106</v>
      </c>
      <c r="E106" s="116"/>
      <c r="F106" s="116"/>
      <c r="G106" s="117"/>
      <c r="H106" s="41">
        <v>0</v>
      </c>
      <c r="I106" s="42"/>
      <c r="J106" s="43"/>
      <c r="K106" s="44">
        <v>0</v>
      </c>
      <c r="L106" s="43"/>
      <c r="M106" s="44">
        <v>0</v>
      </c>
      <c r="N106" s="43"/>
      <c r="O106" s="44">
        <v>0</v>
      </c>
      <c r="P106" s="43"/>
    </row>
    <row r="107" spans="2:16" ht="26.45" customHeight="1" x14ac:dyDescent="0.25">
      <c r="B107" s="106" t="s">
        <v>26</v>
      </c>
      <c r="C107" s="106"/>
      <c r="D107" s="40" t="s">
        <v>101</v>
      </c>
      <c r="E107" s="40"/>
      <c r="F107" s="40"/>
      <c r="G107" s="40"/>
      <c r="H107" s="41">
        <v>0</v>
      </c>
      <c r="I107" s="42"/>
      <c r="J107" s="43"/>
      <c r="K107" s="44">
        <v>0</v>
      </c>
      <c r="L107" s="43"/>
      <c r="M107" s="44">
        <v>0</v>
      </c>
      <c r="N107" s="43"/>
      <c r="O107" s="44">
        <v>0</v>
      </c>
      <c r="P107" s="43"/>
    </row>
    <row r="108" spans="2:16" x14ac:dyDescent="0.25">
      <c r="B108" s="37" t="s">
        <v>17</v>
      </c>
      <c r="C108" s="38"/>
      <c r="D108" s="38"/>
      <c r="E108" s="38"/>
      <c r="F108" s="38"/>
      <c r="G108" s="39"/>
      <c r="H108" s="36">
        <f>SUM(H105:J107)</f>
        <v>135561.25</v>
      </c>
      <c r="I108" s="36"/>
      <c r="J108" s="36"/>
      <c r="K108" s="36">
        <f>SUM(K105:L107)</f>
        <v>738839.8</v>
      </c>
      <c r="L108" s="36"/>
      <c r="M108" s="36">
        <f>SUM(M105:N107)</f>
        <v>759646.13</v>
      </c>
      <c r="N108" s="36"/>
      <c r="O108" s="36">
        <f>SUM(O105:P107)</f>
        <v>114754.92000000004</v>
      </c>
      <c r="P108" s="36"/>
    </row>
    <row r="109" spans="2:16" ht="9.6" customHeight="1" x14ac:dyDescent="0.25"/>
    <row r="110" spans="2:16" ht="5.0999999999999996" customHeight="1" x14ac:dyDescent="0.25">
      <c r="B110" s="59"/>
      <c r="C110" s="59"/>
      <c r="D110" s="59"/>
      <c r="E110" s="59"/>
      <c r="F110" s="59"/>
      <c r="G110" s="59"/>
      <c r="H110" s="59"/>
      <c r="I110" s="59"/>
      <c r="J110" s="59"/>
      <c r="K110" s="59"/>
    </row>
  </sheetData>
  <mergeCells count="230">
    <mergeCell ref="O76:P76"/>
    <mergeCell ref="O77:P77"/>
    <mergeCell ref="O78:P78"/>
    <mergeCell ref="O79:P79"/>
    <mergeCell ref="O80:P80"/>
    <mergeCell ref="O81:P81"/>
    <mergeCell ref="O82:P82"/>
    <mergeCell ref="O83:P83"/>
    <mergeCell ref="O84:P84"/>
    <mergeCell ref="K78:L78"/>
    <mergeCell ref="K79:L79"/>
    <mergeCell ref="K80:L80"/>
    <mergeCell ref="K81:L81"/>
    <mergeCell ref="K82:L82"/>
    <mergeCell ref="K83:L83"/>
    <mergeCell ref="K84:L84"/>
    <mergeCell ref="M76:N76"/>
    <mergeCell ref="M77:N77"/>
    <mergeCell ref="M78:N78"/>
    <mergeCell ref="M79:N79"/>
    <mergeCell ref="M80:N80"/>
    <mergeCell ref="M81:N81"/>
    <mergeCell ref="M82:N82"/>
    <mergeCell ref="M83:N83"/>
    <mergeCell ref="M84:N84"/>
    <mergeCell ref="B106:C106"/>
    <mergeCell ref="D106:G106"/>
    <mergeCell ref="H106:J106"/>
    <mergeCell ref="K106:L106"/>
    <mergeCell ref="M106:N106"/>
    <mergeCell ref="O106:P106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D76:H76"/>
    <mergeCell ref="D77:H77"/>
    <mergeCell ref="D78:H78"/>
    <mergeCell ref="D79:H79"/>
    <mergeCell ref="D80:H80"/>
    <mergeCell ref="D81:H81"/>
    <mergeCell ref="D82:H82"/>
    <mergeCell ref="D83:H83"/>
    <mergeCell ref="D84:H84"/>
    <mergeCell ref="B110:K110"/>
    <mergeCell ref="B107:C107"/>
    <mergeCell ref="B6:O6"/>
    <mergeCell ref="B87:C87"/>
    <mergeCell ref="B88:C88"/>
    <mergeCell ref="B91:C91"/>
    <mergeCell ref="B92:C92"/>
    <mergeCell ref="B95:C95"/>
    <mergeCell ref="B103:C103"/>
    <mergeCell ref="B104:C104"/>
    <mergeCell ref="B105:C105"/>
    <mergeCell ref="B93:C93"/>
    <mergeCell ref="B38:C38"/>
    <mergeCell ref="B39:C39"/>
    <mergeCell ref="B57:C57"/>
    <mergeCell ref="B40:C40"/>
    <mergeCell ref="B41:C41"/>
    <mergeCell ref="D95:P95"/>
    <mergeCell ref="B97:P97"/>
    <mergeCell ref="D92:G92"/>
    <mergeCell ref="D91:G91"/>
    <mergeCell ref="H91:K91"/>
    <mergeCell ref="L91:P91"/>
    <mergeCell ref="M85:N85"/>
    <mergeCell ref="I85:J85"/>
    <mergeCell ref="K85:L85"/>
    <mergeCell ref="B46:C46"/>
    <mergeCell ref="D52:I52"/>
    <mergeCell ref="D55:I55"/>
    <mergeCell ref="D56:I56"/>
    <mergeCell ref="D49:I49"/>
    <mergeCell ref="B59:C59"/>
    <mergeCell ref="D59:I59"/>
    <mergeCell ref="B58:C58"/>
    <mergeCell ref="L58:M58"/>
    <mergeCell ref="L59:M59"/>
    <mergeCell ref="D58:I58"/>
    <mergeCell ref="I76:J76"/>
    <mergeCell ref="I77:J77"/>
    <mergeCell ref="I78:J78"/>
    <mergeCell ref="I79:J79"/>
    <mergeCell ref="I80:J80"/>
    <mergeCell ref="I81:J81"/>
    <mergeCell ref="I82:J82"/>
    <mergeCell ref="I83:J83"/>
    <mergeCell ref="I84:J84"/>
    <mergeCell ref="K76:L76"/>
    <mergeCell ref="K77:L77"/>
    <mergeCell ref="B44:C44"/>
    <mergeCell ref="D11:O11"/>
    <mergeCell ref="B13:P13"/>
    <mergeCell ref="L92:P92"/>
    <mergeCell ref="H92:K92"/>
    <mergeCell ref="B42:C42"/>
    <mergeCell ref="O36:P36"/>
    <mergeCell ref="L36:N36"/>
    <mergeCell ref="L37:M37"/>
    <mergeCell ref="K36:K37"/>
    <mergeCell ref="J36:J37"/>
    <mergeCell ref="D36:I37"/>
    <mergeCell ref="O75:P75"/>
    <mergeCell ref="M75:N75"/>
    <mergeCell ref="B53:C53"/>
    <mergeCell ref="B54:C54"/>
    <mergeCell ref="L53:M53"/>
    <mergeCell ref="L54:M54"/>
    <mergeCell ref="D53:I53"/>
    <mergeCell ref="D54:I54"/>
    <mergeCell ref="D45:I45"/>
    <mergeCell ref="D44:I44"/>
    <mergeCell ref="D43:I43"/>
    <mergeCell ref="O85:P85"/>
    <mergeCell ref="D7:P7"/>
    <mergeCell ref="B10:P10"/>
    <mergeCell ref="B36:C37"/>
    <mergeCell ref="C26:L26"/>
    <mergeCell ref="B51:C51"/>
    <mergeCell ref="D9:O9"/>
    <mergeCell ref="B14:P14"/>
    <mergeCell ref="B62:C62"/>
    <mergeCell ref="B52:C52"/>
    <mergeCell ref="B55:C55"/>
    <mergeCell ref="B56:C56"/>
    <mergeCell ref="B49:C49"/>
    <mergeCell ref="B50:C50"/>
    <mergeCell ref="B48:C48"/>
    <mergeCell ref="B47:C47"/>
    <mergeCell ref="L60:M60"/>
    <mergeCell ref="L40:M40"/>
    <mergeCell ref="L41:M41"/>
    <mergeCell ref="L42:M42"/>
    <mergeCell ref="C31:O31"/>
    <mergeCell ref="B27:P27"/>
    <mergeCell ref="B28:P28"/>
    <mergeCell ref="B22:P22"/>
    <mergeCell ref="B45:C45"/>
    <mergeCell ref="S39:S57"/>
    <mergeCell ref="D39:I39"/>
    <mergeCell ref="D38:I38"/>
    <mergeCell ref="L39:M39"/>
    <mergeCell ref="D51:I51"/>
    <mergeCell ref="L57:M57"/>
    <mergeCell ref="D40:I40"/>
    <mergeCell ref="D41:I41"/>
    <mergeCell ref="D42:I42"/>
    <mergeCell ref="L38:M38"/>
    <mergeCell ref="L43:M43"/>
    <mergeCell ref="L44:M44"/>
    <mergeCell ref="L45:M45"/>
    <mergeCell ref="L46:M46"/>
    <mergeCell ref="L47:M47"/>
    <mergeCell ref="L48:M48"/>
    <mergeCell ref="D46:I46"/>
    <mergeCell ref="B15:P15"/>
    <mergeCell ref="B18:P18"/>
    <mergeCell ref="B23:P23"/>
    <mergeCell ref="B101:P101"/>
    <mergeCell ref="B102:P102"/>
    <mergeCell ref="L51:M51"/>
    <mergeCell ref="L52:M52"/>
    <mergeCell ref="L55:M55"/>
    <mergeCell ref="L56:M56"/>
    <mergeCell ref="B16:P16"/>
    <mergeCell ref="B17:P17"/>
    <mergeCell ref="B19:P19"/>
    <mergeCell ref="E21:M21"/>
    <mergeCell ref="L50:M50"/>
    <mergeCell ref="C63:I63"/>
    <mergeCell ref="D57:I57"/>
    <mergeCell ref="B43:C43"/>
    <mergeCell ref="D50:I50"/>
    <mergeCell ref="D48:I48"/>
    <mergeCell ref="D47:I47"/>
    <mergeCell ref="L49:M49"/>
    <mergeCell ref="B24:P24"/>
    <mergeCell ref="B25:P25"/>
    <mergeCell ref="B98:P98"/>
    <mergeCell ref="O103:P103"/>
    <mergeCell ref="M103:N103"/>
    <mergeCell ref="K103:L103"/>
    <mergeCell ref="H103:J103"/>
    <mergeCell ref="D103:G103"/>
    <mergeCell ref="C66:P66"/>
    <mergeCell ref="D68:P68"/>
    <mergeCell ref="D67:P67"/>
    <mergeCell ref="D69:P69"/>
    <mergeCell ref="L93:P93"/>
    <mergeCell ref="H93:K93"/>
    <mergeCell ref="D93:G93"/>
    <mergeCell ref="K75:L75"/>
    <mergeCell ref="I75:J75"/>
    <mergeCell ref="D75:H75"/>
    <mergeCell ref="O74:P74"/>
    <mergeCell ref="M74:N74"/>
    <mergeCell ref="K74:L74"/>
    <mergeCell ref="I74:J74"/>
    <mergeCell ref="D74:H74"/>
    <mergeCell ref="B74:C74"/>
    <mergeCell ref="B75:C75"/>
    <mergeCell ref="B99:P99"/>
    <mergeCell ref="B100:P100"/>
    <mergeCell ref="D105:G105"/>
    <mergeCell ref="H105:J105"/>
    <mergeCell ref="K105:L105"/>
    <mergeCell ref="M105:N105"/>
    <mergeCell ref="O105:P105"/>
    <mergeCell ref="O104:P104"/>
    <mergeCell ref="M104:N104"/>
    <mergeCell ref="K104:L104"/>
    <mergeCell ref="H104:J104"/>
    <mergeCell ref="D104:G104"/>
    <mergeCell ref="H108:J108"/>
    <mergeCell ref="K108:L108"/>
    <mergeCell ref="M108:N108"/>
    <mergeCell ref="O108:P108"/>
    <mergeCell ref="B108:G108"/>
    <mergeCell ref="D107:G107"/>
    <mergeCell ref="H107:J107"/>
    <mergeCell ref="K107:L107"/>
    <mergeCell ref="M107:N107"/>
    <mergeCell ref="O107:P107"/>
  </mergeCells>
  <pageMargins left="0.70866141732283472" right="0.70866141732283472" top="0.74803149606299213" bottom="0.74803149606299213" header="0.31496062992125984" footer="0.31496062992125984"/>
  <pageSetup paperSize="9" scale="62" orientation="portrait" r:id="rId1"/>
  <rowBreaks count="1" manualBreakCount="1">
    <brk id="6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2026-03-26T12:29:04Z</dcterms:modified>
</cp:coreProperties>
</file>