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Лист1!$A$1:$Q$105</definedName>
  </definedNames>
  <calcPr calcId="145621"/>
</workbook>
</file>

<file path=xl/calcChain.xml><?xml version="1.0" encoding="utf-8"?>
<calcChain xmlns="http://schemas.openxmlformats.org/spreadsheetml/2006/main">
  <c r="P42" i="1" l="1"/>
  <c r="P47" i="1" l="1"/>
  <c r="P48" i="1"/>
  <c r="P50" i="1"/>
  <c r="K80" i="1"/>
  <c r="P51" i="1"/>
  <c r="P49" i="1"/>
  <c r="P45" i="1"/>
  <c r="P46" i="1"/>
  <c r="N57" i="1"/>
  <c r="K50" i="1"/>
  <c r="P44" i="1" l="1"/>
  <c r="P40" i="1"/>
  <c r="P58" i="1" l="1"/>
  <c r="O103" i="1"/>
  <c r="M103" i="1"/>
  <c r="K103" i="1"/>
  <c r="H103" i="1"/>
  <c r="O100" i="1" l="1"/>
  <c r="N58" i="1" l="1"/>
  <c r="K58" i="1"/>
  <c r="N50" i="1"/>
  <c r="N44" i="1"/>
  <c r="K44" i="1"/>
  <c r="N43" i="1"/>
  <c r="N42" i="1"/>
  <c r="N41" i="1"/>
  <c r="N40" i="1"/>
  <c r="K40" i="1"/>
  <c r="N47" i="1"/>
  <c r="K47" i="1"/>
  <c r="K42" i="1"/>
  <c r="N45" i="1" l="1"/>
  <c r="N46" i="1"/>
  <c r="N48" i="1"/>
  <c r="N49" i="1"/>
  <c r="N51" i="1"/>
  <c r="N52" i="1"/>
  <c r="N53" i="1"/>
  <c r="N54" i="1"/>
  <c r="N55" i="1"/>
  <c r="N56" i="1"/>
</calcChain>
</file>

<file path=xl/sharedStrings.xml><?xml version="1.0" encoding="utf-8"?>
<sst xmlns="http://schemas.openxmlformats.org/spreadsheetml/2006/main" count="173" uniqueCount="124">
  <si>
    <t>к приказу Министерства строительства</t>
  </si>
  <si>
    <t>и жилищно-коммунального хозяйства</t>
  </si>
  <si>
    <t>Российской Федерации</t>
  </si>
  <si>
    <t>от 20 ноября 2025 г. № 728/пр</t>
  </si>
  <si>
    <t>О ДЕЯТЕЛЬНОСТИ ПО УПРАВЛЕНИЮ МНОГОКВАРТИРНЫМ ДОМОМ</t>
  </si>
  <si>
    <t>(полное наименование лица, осуществляющего управление многоквартирным домом)</t>
  </si>
  <si>
    <t xml:space="preserve">     Отчет о деятельности по управлению многоквартирным домом по адресу:</t>
  </si>
  <si>
    <t>(фамилия, имя, отчество (при наличии), должность)</t>
  </si>
  <si>
    <t xml:space="preserve">№ п/п </t>
  </si>
  <si>
    <t>Наименование работы (услуги)</t>
  </si>
  <si>
    <t>Ед.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</si>
  <si>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</si>
  <si>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</si>
  <si>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</si>
  <si>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Кол-во единиц работы (оказанной услуги)</t>
  </si>
  <si>
    <t>Количество единиц работы (оказанной услуги)</t>
  </si>
  <si>
    <t>Стоимость работы (оказанной услуги), руб.   (произведение граф 4 и 7)</t>
  </si>
  <si>
    <t>ИТОГО:</t>
  </si>
  <si>
    <t>2.</t>
  </si>
  <si>
    <t>№ п/п</t>
  </si>
  <si>
    <t>Наименование работы</t>
  </si>
  <si>
    <t>Основание проведения работы</t>
  </si>
  <si>
    <t>Реквизиты акта выполненных работ или адрес сайта в информационно - телекоммуникационной сети "Интернет", где размещен такой акт, при наличии подписанного  акта</t>
  </si>
  <si>
    <t>Объем выпоненных работ с единицами измерения</t>
  </si>
  <si>
    <t>Стоимость работы по текущему ремонту общего имущества, руб</t>
  </si>
  <si>
    <t>-</t>
  </si>
  <si>
    <t>3.</t>
  </si>
  <si>
    <t>4.</t>
  </si>
  <si>
    <t>Количество направленных претензий потребителям 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</si>
  <si>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</si>
  <si>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принудитльном порядке, в том числе исполненных после отчетного периода</t>
  </si>
  <si>
    <t>5.</t>
  </si>
  <si>
    <t>Задолженность на 1 января периода, следующего за отчетным, руб</t>
  </si>
  <si>
    <t xml:space="preserve">Вид платежа </t>
  </si>
  <si>
    <t>Задолженность на начало отчетного периода, руб</t>
  </si>
  <si>
    <t>Размер начисленных средств, руб</t>
  </si>
  <si>
    <t>Размер поступивших средств, руб</t>
  </si>
  <si>
    <t>Платежи собственников помещений в многоквартирном доме</t>
  </si>
  <si>
    <t>Благоустройство и обеспечение санитарного состояния МКД и придомовой территории</t>
  </si>
  <si>
    <t>1.</t>
  </si>
  <si>
    <t>Стоимость работы (оказанной услуги), (произведение граф 4 и 5)</t>
  </si>
  <si>
    <t>1.1.</t>
  </si>
  <si>
    <t>Уборка подъездов</t>
  </si>
  <si>
    <t>1.2.</t>
  </si>
  <si>
    <t>Содержание, уборка и благоустройство земельного участка, входящего в состав общего имущества</t>
  </si>
  <si>
    <t>1.3.</t>
  </si>
  <si>
    <t>Содержание и ремонт конструктивных элементов жилых зданий, относящихся к общему имуществу собственников помещений в МКД</t>
  </si>
  <si>
    <t>2.1.</t>
  </si>
  <si>
    <t>2.2.</t>
  </si>
  <si>
    <t>Содержание и ремонт конструктивных элементов</t>
  </si>
  <si>
    <t>Содержание кровли</t>
  </si>
  <si>
    <t>Содержание и ремонт оборудования и систем инженерно-технического обеспечения, относящегося к общему имуществу собственников помещений в многоквартирном доме</t>
  </si>
  <si>
    <t>3.1.</t>
  </si>
  <si>
    <t>Содержание, ремонт и подготовка системы отопления к сезонной эксплуатации</t>
  </si>
  <si>
    <t>3.2.</t>
  </si>
  <si>
    <t>Содержание, ремонт систем ХВС, ГВС и водоотведения</t>
  </si>
  <si>
    <t>Расходы на истребование задолженности по оплате помещений, содержание информационных систем, обеспечивающих сбор, обработку и хранение данных о платежах за помещения, ведение и хранение технической документации на МКД, выставление платёжных документов на оплату помещений и коммунальных услуг</t>
  </si>
  <si>
    <t>4.1.</t>
  </si>
  <si>
    <t>4.2.</t>
  </si>
  <si>
    <t>Работы по отдельно заключенным договорам</t>
  </si>
  <si>
    <t>Содержание и ремонт внутридомового электрооборудования и электрических сетей</t>
  </si>
  <si>
    <t>4.3.</t>
  </si>
  <si>
    <t>Обслуживание ОДПУ</t>
  </si>
  <si>
    <t>4.4.</t>
  </si>
  <si>
    <t>Санитарная обработка мест общего пользования (от грызунов и насекомых)</t>
  </si>
  <si>
    <t>4.5.</t>
  </si>
  <si>
    <t>Аварийное обслуживание</t>
  </si>
  <si>
    <t xml:space="preserve">4.6. </t>
  </si>
  <si>
    <t>Выполнение заявок населения</t>
  </si>
  <si>
    <t>Сведения о претензионно-исковой работе в отношении собственников и нанимателей помещений в многоквартирном доме, имеющих</t>
  </si>
  <si>
    <t xml:space="preserve"> задолженность по оплате за жилое помещение и (или) коммунальные услуги:</t>
  </si>
  <si>
    <t xml:space="preserve">   1.  За отчетный период выполнены следующие работы (оказаны следующие услуги) по содержанию общего имущества собственников</t>
  </si>
  <si>
    <t>помещений  в многоквартирном доме:</t>
  </si>
  <si>
    <t>Приложение № 2</t>
  </si>
  <si>
    <t>(адрес места приема населения лицом, осущестляющим управление многоквартирным домом, по вопросам отчета</t>
  </si>
  <si>
    <t>(основной государственный регистрационный номер/идентификационный номер налогоплательщика)</t>
  </si>
  <si>
    <t xml:space="preserve">                            Лицо, уполномоченное давать разъяснения по отчету:</t>
  </si>
  <si>
    <t xml:space="preserve">               Отчет о деятельности по управлению многоквартирным домом по адресу:</t>
  </si>
  <si>
    <t xml:space="preserve">         (номер телефона, адрес электронной почты (при наличии) лица, уполномоченного давать разъяснения по отчету</t>
  </si>
  <si>
    <t xml:space="preserve">            Общая площадь жилых и нежилых помещений в многоквартирном доме, принадлежащих собственникам жилых и нежилых </t>
  </si>
  <si>
    <t>многоквартирном доме:</t>
  </si>
  <si>
    <t xml:space="preserve">За отчетный период выполнены следующие работы по текущему ремонту общего имущества собственников помещений в </t>
  </si>
  <si>
    <t>Общий объем денежных средств, подлежащих внесению собственниками помещений в многоквартирном доме в качестве платы за текущий</t>
  </si>
  <si>
    <t>Сведения о начислениях лица, осуществляющего управление многоквартирным домом, собственникам и нанимателям помещений в</t>
  </si>
  <si>
    <t>многоквартирном доме за выполненные работы (оказанные услуги) по содержанию, управлению и текущему ремонту общего имущества</t>
  </si>
  <si>
    <t>многоквартирного дома, в том числе за оказанные дополнительные услуги (оказывваемые на основании решений общего собрания</t>
  </si>
  <si>
    <t>собственников помещений в многоквартирном доме), о поступлении средств от собственников и нанимателей помещений в многоквартирном</t>
  </si>
  <si>
    <t>доме за указанные работы (услуги) за отчетный период:</t>
  </si>
  <si>
    <t>Иркутская область, город Ангарск, 58 квартал, дом 37</t>
  </si>
  <si>
    <t xml:space="preserve">   за 2025 год</t>
  </si>
  <si>
    <t>Общество с ограниченной ответственностью "Управляющая компания "Бастион"</t>
  </si>
  <si>
    <t>ИНН 3808268572</t>
  </si>
  <si>
    <t xml:space="preserve">            ОТЧЕТ</t>
  </si>
  <si>
    <t>Уборка мест общего пользования, входящих в состав общего имущества многоквартирного дома</t>
  </si>
  <si>
    <t>тел. 8(3955)52-47-98,   yk_bastion@bk.ru</t>
  </si>
  <si>
    <t>Мирошникова Аэлита Александровна, экономист</t>
  </si>
  <si>
    <t>г. Ангарск,   квартал    52,          дом   7</t>
  </si>
  <si>
    <t>Платежи за дополнительные услуги (аренда) в многоквартирном доме</t>
  </si>
  <si>
    <t>Платежи нанимателей помещений в многоквартирном доме</t>
  </si>
  <si>
    <t>4.7.</t>
  </si>
  <si>
    <t>Услуги по управлению МКД</t>
  </si>
  <si>
    <t>6.</t>
  </si>
  <si>
    <t>Завоз,вывоз контейнеров, МАФ и т.д.</t>
  </si>
  <si>
    <t>Демонтаж дверных приборов: доводчик (замок магнитный)</t>
  </si>
  <si>
    <t>Монтаж аншлагов, стенда,вывески, доски объявлений и т.д.</t>
  </si>
  <si>
    <t>Ремонт тамбура</t>
  </si>
  <si>
    <t>Установка дверного доводчика</t>
  </si>
  <si>
    <t xml:space="preserve">Установка мет.дверных блоков в готовые проёмы </t>
  </si>
  <si>
    <t>0,02 (100 шт.)</t>
  </si>
  <si>
    <r>
      <t>помещений (без учета помещений, входящих в состав общего имущества многоквартирного дома):_______</t>
    </r>
    <r>
      <rPr>
        <b/>
        <i/>
        <u/>
        <sz val="12"/>
        <color theme="1"/>
        <rFont val="Times New Roman"/>
        <family val="1"/>
        <charset val="204"/>
      </rPr>
      <t>1978,5</t>
    </r>
    <r>
      <rPr>
        <sz val="11"/>
        <color theme="1"/>
        <rFont val="Times New Roman"/>
        <family val="1"/>
        <charset val="204"/>
      </rPr>
      <t>_________кв.м</t>
    </r>
  </si>
  <si>
    <r>
      <t>Дата размещения отчёта: "__</t>
    </r>
    <r>
      <rPr>
        <b/>
        <i/>
        <u/>
        <sz val="12"/>
        <color theme="1"/>
        <rFont val="Times New Roman"/>
        <family val="1"/>
        <charset val="204"/>
      </rPr>
      <t>31</t>
    </r>
    <r>
      <rPr>
        <sz val="11"/>
        <color theme="1"/>
        <rFont val="Times New Roman"/>
        <family val="1"/>
        <charset val="204"/>
      </rPr>
      <t>__"__</t>
    </r>
    <r>
      <rPr>
        <b/>
        <i/>
        <u/>
        <sz val="12"/>
        <color theme="1"/>
        <rFont val="Times New Roman"/>
        <family val="1"/>
        <charset val="204"/>
      </rPr>
      <t>марта</t>
    </r>
    <r>
      <rPr>
        <sz val="11"/>
        <color theme="1"/>
        <rFont val="Times New Roman"/>
        <family val="1"/>
        <charset val="204"/>
      </rPr>
      <t>__ ___</t>
    </r>
    <r>
      <rPr>
        <b/>
        <i/>
        <u/>
        <sz val="12"/>
        <color theme="1"/>
        <rFont val="Times New Roman"/>
        <family val="1"/>
        <charset val="204"/>
      </rPr>
      <t>2026</t>
    </r>
    <r>
      <rPr>
        <sz val="11"/>
        <color theme="1"/>
        <rFont val="Times New Roman"/>
        <family val="1"/>
        <charset val="204"/>
      </rPr>
      <t>___г.</t>
    </r>
  </si>
  <si>
    <r>
      <t>Стоимость работ по текущему ремонту, выполненных за отчетный период:_</t>
    </r>
    <r>
      <rPr>
        <u/>
        <sz val="11"/>
        <color theme="1"/>
        <rFont val="Times New Roman"/>
        <family val="1"/>
        <charset val="204"/>
      </rPr>
      <t>35152,5</t>
    </r>
    <r>
      <rPr>
        <sz val="11"/>
        <color theme="1"/>
        <rFont val="Times New Roman"/>
        <family val="1"/>
        <charset val="204"/>
      </rPr>
      <t>_руб.</t>
    </r>
  </si>
  <si>
    <r>
      <t>ремонт общего имущества многоквартирного дома в составе платы за содержание жилого помещения, за отчетный период:_</t>
    </r>
    <r>
      <rPr>
        <u/>
        <sz val="11"/>
        <color theme="1"/>
        <rFont val="Times New Roman"/>
        <family val="1"/>
        <charset val="204"/>
      </rPr>
      <t>23742,0</t>
    </r>
    <r>
      <rPr>
        <sz val="11"/>
        <color theme="1"/>
        <rFont val="Times New Roman"/>
        <family val="1"/>
        <charset val="204"/>
      </rPr>
      <t>_руб.</t>
    </r>
  </si>
  <si>
    <r>
      <t>Остаток/перерасход (сальдо) денежных средств на финансирование текущего ремонта на 31 декабря отчетного периода:_-</t>
    </r>
    <r>
      <rPr>
        <u/>
        <sz val="11"/>
        <color theme="1"/>
        <rFont val="Times New Roman"/>
        <family val="1"/>
        <charset val="204"/>
      </rPr>
      <t>86102,3</t>
    </r>
    <r>
      <rPr>
        <sz val="11"/>
        <color theme="1"/>
        <rFont val="Times New Roman"/>
        <family val="1"/>
        <charset val="204"/>
      </rPr>
      <t>_руб.</t>
    </r>
  </si>
  <si>
    <r>
      <t>Остаток /перерасход (сальдо) денежных средств на финансирование текущего ремонта на 1 января отчетного периода:_</t>
    </r>
    <r>
      <rPr>
        <u/>
        <sz val="11"/>
        <color theme="1"/>
        <rFont val="Times New Roman"/>
        <family val="1"/>
        <charset val="204"/>
      </rPr>
      <t>-74691,8</t>
    </r>
    <r>
      <rPr>
        <sz val="11"/>
        <color theme="1"/>
        <rFont val="Times New Roman"/>
        <family val="1"/>
        <charset val="204"/>
      </rPr>
      <t>_руб.</t>
    </r>
  </si>
  <si>
    <t>0,12 (1р)</t>
  </si>
  <si>
    <t>0,01 (100 шт.)</t>
  </si>
  <si>
    <t>шт.</t>
  </si>
  <si>
    <t>1 (шт.)</t>
  </si>
  <si>
    <t>1 (м2)</t>
  </si>
  <si>
    <t>ГИС ЖКХ</t>
  </si>
  <si>
    <t>по факту</t>
  </si>
  <si>
    <t>м2</t>
  </si>
  <si>
    <r>
      <t>Стоимость услуг по управлению многоквартирным домом, оказанных за отчетный период:_</t>
    </r>
    <r>
      <rPr>
        <u/>
        <sz val="11"/>
        <color theme="1"/>
        <rFont val="Times New Roman"/>
        <family val="1"/>
        <charset val="204"/>
      </rPr>
      <t>499329,9</t>
    </r>
    <r>
      <rPr>
        <sz val="11"/>
        <color theme="1"/>
        <rFont val="Times New Roman"/>
        <family val="1"/>
        <charset val="204"/>
      </rPr>
      <t>_руб.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</si>
</sst>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2" fontId="1" fillId="0" borderId="0" xfId="0" applyNumberFormat="1" applyFont="1" applyBorder="1" applyAlignment="1">
      <alignment vertical="center" wrapText="1"/>
    </xf>
    <xf numFmtId="2" fontId="1" fillId="2" borderId="16" xfId="0" applyNumberFormat="1" applyFont="1" applyFill="1" applyBorder="1" applyAlignment="1">
      <alignment vertical="center" wrapText="1"/>
    </xf>
    <xf numFmtId="2" fontId="1" fillId="2" borderId="13" xfId="0" applyNumberFormat="1" applyFont="1" applyFill="1" applyBorder="1" applyAlignment="1">
      <alignment vertical="center" wrapText="1"/>
    </xf>
    <xf numFmtId="2" fontId="1" fillId="2" borderId="17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164" fontId="3" fillId="2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 applyBorder="1" applyAlignment="1">
      <alignment horizontal="center" vertical="top" wrapText="1"/>
    </xf>
    <xf numFmtId="0" fontId="3" fillId="2" borderId="16" xfId="0" applyFont="1" applyFill="1" applyBorder="1" applyAlignment="1"/>
    <xf numFmtId="0" fontId="3" fillId="2" borderId="13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4" fontId="3" fillId="2" borderId="18" xfId="0" applyNumberFormat="1" applyFont="1" applyFill="1" applyBorder="1"/>
    <xf numFmtId="0" fontId="3" fillId="2" borderId="18" xfId="0" applyFont="1" applyFill="1" applyBorder="1" applyAlignment="1">
      <alignment horizontal="center"/>
    </xf>
    <xf numFmtId="164" fontId="3" fillId="2" borderId="19" xfId="0" applyNumberFormat="1" applyFon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/>
    <xf numFmtId="0" fontId="3" fillId="0" borderId="9" xfId="0" applyFont="1" applyBorder="1" applyAlignment="1"/>
    <xf numFmtId="0" fontId="3" fillId="0" borderId="8" xfId="0" applyFont="1" applyBorder="1" applyAlignment="1"/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left" vertical="top" wrapText="1"/>
    </xf>
    <xf numFmtId="2" fontId="1" fillId="0" borderId="9" xfId="0" applyNumberFormat="1" applyFont="1" applyFill="1" applyBorder="1" applyAlignment="1">
      <alignment horizontal="left" vertical="top" wrapText="1"/>
    </xf>
    <xf numFmtId="2" fontId="1" fillId="0" borderId="8" xfId="0" applyNumberFormat="1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5"/>
  <sheetViews>
    <sheetView tabSelected="1" view="pageBreakPreview" topLeftCell="A24" zoomScale="80" zoomScaleNormal="90" zoomScaleSheetLayoutView="80" workbookViewId="0">
      <selection activeCell="U75" sqref="U75"/>
    </sheetView>
  </sheetViews>
  <sheetFormatPr defaultColWidth="8.7109375" defaultRowHeight="15" x14ac:dyDescent="0.25"/>
  <cols>
    <col min="1" max="1" width="2.85546875" style="5" customWidth="1"/>
    <col min="2" max="2" width="1.85546875" style="5" customWidth="1"/>
    <col min="3" max="3" width="2.5703125" style="5" customWidth="1"/>
    <col min="4" max="4" width="18.85546875" style="5" customWidth="1"/>
    <col min="5" max="5" width="7.85546875" style="5" customWidth="1"/>
    <col min="6" max="6" width="8.5703125" style="5" customWidth="1"/>
    <col min="7" max="7" width="8.7109375" style="5"/>
    <col min="8" max="8" width="5.140625" style="5" customWidth="1"/>
    <col min="9" max="9" width="6.5703125" style="5" customWidth="1"/>
    <col min="10" max="10" width="10.5703125" style="5" customWidth="1"/>
    <col min="11" max="11" width="11.42578125" style="5" customWidth="1"/>
    <col min="12" max="12" width="3.5703125" style="5" customWidth="1"/>
    <col min="13" max="13" width="6.85546875" style="5" customWidth="1"/>
    <col min="14" max="14" width="12.28515625" style="5" customWidth="1"/>
    <col min="15" max="15" width="11.28515625" style="5" customWidth="1"/>
    <col min="16" max="16" width="11.140625" style="5" customWidth="1"/>
    <col min="17" max="16384" width="8.7109375" style="5"/>
  </cols>
  <sheetData>
    <row r="1" spans="2:16" x14ac:dyDescent="0.25">
      <c r="K1" s="6"/>
      <c r="L1" s="6"/>
      <c r="M1" s="6"/>
      <c r="N1" s="6"/>
      <c r="O1" s="6"/>
      <c r="P1" s="6" t="s">
        <v>73</v>
      </c>
    </row>
    <row r="2" spans="2:16" x14ac:dyDescent="0.25">
      <c r="K2" s="6"/>
      <c r="L2" s="6"/>
      <c r="M2" s="6"/>
      <c r="N2" s="6"/>
      <c r="O2" s="6"/>
      <c r="P2" s="6" t="s">
        <v>0</v>
      </c>
    </row>
    <row r="3" spans="2:16" x14ac:dyDescent="0.25">
      <c r="K3" s="6"/>
      <c r="L3" s="6"/>
      <c r="M3" s="6"/>
      <c r="N3" s="6"/>
      <c r="O3" s="6"/>
      <c r="P3" s="6" t="s">
        <v>1</v>
      </c>
    </row>
    <row r="4" spans="2:16" x14ac:dyDescent="0.25">
      <c r="K4" s="6"/>
      <c r="L4" s="6"/>
      <c r="M4" s="6"/>
      <c r="N4" s="6"/>
      <c r="O4" s="6"/>
      <c r="P4" s="6" t="s">
        <v>2</v>
      </c>
    </row>
    <row r="5" spans="2:16" x14ac:dyDescent="0.25">
      <c r="K5" s="6"/>
      <c r="L5" s="6"/>
      <c r="M5" s="6"/>
      <c r="N5" s="6"/>
      <c r="O5" s="6"/>
      <c r="P5" s="6" t="s">
        <v>3</v>
      </c>
    </row>
    <row r="6" spans="2:16" ht="18.600000000000001" customHeight="1" x14ac:dyDescent="0.25">
      <c r="B6" s="54" t="s">
        <v>92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7"/>
    </row>
    <row r="7" spans="2:16" ht="12.6" customHeight="1" x14ac:dyDescent="0.25">
      <c r="D7" s="54" t="s">
        <v>4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2:16" ht="5.0999999999999996" customHeight="1" x14ac:dyDescent="0.25"/>
    <row r="9" spans="2:16" ht="13.5" customHeight="1" x14ac:dyDescent="0.25">
      <c r="B9" s="5" t="s">
        <v>6</v>
      </c>
      <c r="C9" s="5" t="s">
        <v>6</v>
      </c>
      <c r="D9" s="54" t="s">
        <v>77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2:16" ht="18" customHeight="1" x14ac:dyDescent="0.25">
      <c r="B10" s="55" t="s">
        <v>96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2:16" ht="15.75" x14ac:dyDescent="0.25">
      <c r="D11" s="55" t="s">
        <v>89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2:16" ht="4.5" customHeight="1" x14ac:dyDescent="0.25"/>
    <row r="13" spans="2:16" ht="17.45" customHeight="1" x14ac:dyDescent="0.25">
      <c r="B13" s="55" t="s">
        <v>90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2:16" x14ac:dyDescent="0.25">
      <c r="B14" s="56" t="s">
        <v>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2:16" ht="18.95" customHeight="1" x14ac:dyDescent="0.25">
      <c r="B15" s="55" t="s">
        <v>88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</row>
    <row r="16" spans="2:16" x14ac:dyDescent="0.25">
      <c r="B16" s="56" t="s">
        <v>74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2:16" ht="5.0999999999999996" customHeight="1" x14ac:dyDescent="0.25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2:16" ht="20.100000000000001" customHeight="1" x14ac:dyDescent="0.25">
      <c r="B18" s="55" t="s">
        <v>91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</row>
    <row r="19" spans="2:16" x14ac:dyDescent="0.25">
      <c r="B19" s="56" t="s">
        <v>75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2:16" ht="8.4499999999999993" customHeight="1" x14ac:dyDescent="0.25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2:16" ht="9" customHeight="1" x14ac:dyDescent="0.25"/>
    <row r="22" spans="2:16" ht="12" customHeight="1" x14ac:dyDescent="0.25">
      <c r="E22" s="54" t="s">
        <v>76</v>
      </c>
      <c r="F22" s="54"/>
      <c r="G22" s="54"/>
      <c r="H22" s="54"/>
      <c r="I22" s="54"/>
      <c r="J22" s="54"/>
      <c r="K22" s="54"/>
      <c r="L22" s="54"/>
      <c r="M22" s="54"/>
    </row>
    <row r="23" spans="2:16" ht="18" customHeight="1" x14ac:dyDescent="0.25">
      <c r="B23" s="55" t="s">
        <v>95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</row>
    <row r="24" spans="2:16" x14ac:dyDescent="0.25">
      <c r="B24" s="56" t="s">
        <v>7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2:16" ht="18" customHeight="1" x14ac:dyDescent="0.25">
      <c r="B25" s="55" t="s">
        <v>94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</row>
    <row r="26" spans="2:16" x14ac:dyDescent="0.25">
      <c r="B26" s="56" t="s">
        <v>78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2:16" ht="5.0999999999999996" customHeight="1" x14ac:dyDescent="0.25"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2:16" ht="18.95" customHeight="1" x14ac:dyDescent="0.25">
      <c r="B28" s="54" t="s">
        <v>79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  <row r="29" spans="2:16" ht="15.75" x14ac:dyDescent="0.25">
      <c r="B29" s="54" t="s">
        <v>109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2:16" ht="6" customHeight="1" x14ac:dyDescent="0.25"/>
    <row r="31" spans="2:16" ht="9.9499999999999993" hidden="1" customHeight="1" x14ac:dyDescent="0.25"/>
    <row r="32" spans="2:16" ht="34.5" customHeight="1" x14ac:dyDescent="0.25">
      <c r="C32" s="54" t="s">
        <v>110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8"/>
    </row>
    <row r="33" spans="2:19" ht="35.450000000000003" customHeight="1" x14ac:dyDescent="0.25"/>
    <row r="34" spans="2:19" x14ac:dyDescent="0.25">
      <c r="B34" s="5" t="s">
        <v>71</v>
      </c>
    </row>
    <row r="35" spans="2:19" x14ac:dyDescent="0.25">
      <c r="B35" s="5" t="s">
        <v>72</v>
      </c>
    </row>
    <row r="36" spans="2:19" ht="9.9499999999999993" customHeight="1" x14ac:dyDescent="0.25"/>
    <row r="37" spans="2:19" ht="30.95" customHeight="1" x14ac:dyDescent="0.25">
      <c r="B37" s="63" t="s">
        <v>8</v>
      </c>
      <c r="C37" s="64"/>
      <c r="D37" s="63" t="s">
        <v>9</v>
      </c>
      <c r="E37" s="64"/>
      <c r="F37" s="64"/>
      <c r="G37" s="64"/>
      <c r="H37" s="64"/>
      <c r="I37" s="65"/>
      <c r="J37" s="65" t="s">
        <v>10</v>
      </c>
      <c r="K37" s="110" t="s">
        <v>11</v>
      </c>
      <c r="L37" s="46" t="s">
        <v>12</v>
      </c>
      <c r="M37" s="48"/>
      <c r="N37" s="47"/>
      <c r="O37" s="108" t="s">
        <v>13</v>
      </c>
      <c r="P37" s="109"/>
    </row>
    <row r="38" spans="2:19" ht="92.1" customHeight="1" x14ac:dyDescent="0.25">
      <c r="B38" s="93"/>
      <c r="C38" s="94"/>
      <c r="D38" s="93"/>
      <c r="E38" s="94"/>
      <c r="F38" s="94"/>
      <c r="G38" s="94"/>
      <c r="H38" s="94"/>
      <c r="I38" s="95"/>
      <c r="J38" s="95"/>
      <c r="K38" s="111"/>
      <c r="L38" s="45" t="s">
        <v>14</v>
      </c>
      <c r="M38" s="45"/>
      <c r="N38" s="9" t="s">
        <v>40</v>
      </c>
      <c r="O38" s="10" t="s">
        <v>15</v>
      </c>
      <c r="P38" s="11" t="s">
        <v>16</v>
      </c>
    </row>
    <row r="39" spans="2:19" s="15" customFormat="1" ht="12.75" x14ac:dyDescent="0.2">
      <c r="B39" s="104">
        <v>1</v>
      </c>
      <c r="C39" s="105"/>
      <c r="D39" s="79">
        <v>2</v>
      </c>
      <c r="E39" s="80"/>
      <c r="F39" s="80"/>
      <c r="G39" s="80"/>
      <c r="H39" s="80"/>
      <c r="I39" s="81"/>
      <c r="J39" s="12">
        <v>3</v>
      </c>
      <c r="K39" s="13">
        <v>4</v>
      </c>
      <c r="L39" s="86">
        <v>5</v>
      </c>
      <c r="M39" s="86"/>
      <c r="N39" s="13">
        <v>6</v>
      </c>
      <c r="O39" s="13">
        <v>7</v>
      </c>
      <c r="P39" s="14">
        <v>8</v>
      </c>
    </row>
    <row r="40" spans="2:19" ht="29.1" customHeight="1" x14ac:dyDescent="0.25">
      <c r="B40" s="106" t="s">
        <v>39</v>
      </c>
      <c r="C40" s="107"/>
      <c r="D40" s="76" t="s">
        <v>38</v>
      </c>
      <c r="E40" s="77"/>
      <c r="F40" s="77"/>
      <c r="G40" s="77"/>
      <c r="H40" s="77"/>
      <c r="I40" s="78"/>
      <c r="J40" s="16" t="s">
        <v>122</v>
      </c>
      <c r="K40" s="17">
        <f>SUM(K41:K43)</f>
        <v>6.7799999999999994</v>
      </c>
      <c r="L40" s="82">
        <v>1978.5</v>
      </c>
      <c r="M40" s="82"/>
      <c r="N40" s="18">
        <f>SUM(N41:N43)</f>
        <v>160970.76</v>
      </c>
      <c r="O40" s="17">
        <v>1978.5</v>
      </c>
      <c r="P40" s="18">
        <f>SUM(P41:P43)</f>
        <v>159921.34</v>
      </c>
      <c r="S40" s="75"/>
    </row>
    <row r="41" spans="2:19" ht="17.100000000000001" customHeight="1" x14ac:dyDescent="0.25">
      <c r="B41" s="50" t="s">
        <v>41</v>
      </c>
      <c r="C41" s="52"/>
      <c r="D41" s="83" t="s">
        <v>42</v>
      </c>
      <c r="E41" s="84"/>
      <c r="F41" s="84"/>
      <c r="G41" s="84"/>
      <c r="H41" s="84"/>
      <c r="I41" s="85"/>
      <c r="J41" s="37" t="s">
        <v>122</v>
      </c>
      <c r="K41" s="19">
        <v>3.5</v>
      </c>
      <c r="L41" s="50">
        <v>1978.5</v>
      </c>
      <c r="M41" s="52"/>
      <c r="N41" s="20">
        <f>K41*L41*12</f>
        <v>83097</v>
      </c>
      <c r="O41" s="19">
        <v>1978.5</v>
      </c>
      <c r="P41" s="20">
        <v>81694.2</v>
      </c>
      <c r="S41" s="75"/>
    </row>
    <row r="42" spans="2:19" ht="29.1" customHeight="1" x14ac:dyDescent="0.25">
      <c r="B42" s="50" t="s">
        <v>43</v>
      </c>
      <c r="C42" s="52"/>
      <c r="D42" s="83" t="s">
        <v>44</v>
      </c>
      <c r="E42" s="84"/>
      <c r="F42" s="84"/>
      <c r="G42" s="84"/>
      <c r="H42" s="84"/>
      <c r="I42" s="85"/>
      <c r="J42" s="37" t="s">
        <v>122</v>
      </c>
      <c r="K42" s="19">
        <f>2.68+0.5</f>
        <v>3.18</v>
      </c>
      <c r="L42" s="50">
        <v>1978.5</v>
      </c>
      <c r="M42" s="52"/>
      <c r="N42" s="20">
        <f>K42*L42*12</f>
        <v>75499.56</v>
      </c>
      <c r="O42" s="19">
        <v>1978.5</v>
      </c>
      <c r="P42" s="20">
        <f>74225.04+4002.1</f>
        <v>78227.14</v>
      </c>
      <c r="S42" s="75"/>
    </row>
    <row r="43" spans="2:19" ht="29.1" customHeight="1" x14ac:dyDescent="0.25">
      <c r="B43" s="50" t="s">
        <v>45</v>
      </c>
      <c r="C43" s="52"/>
      <c r="D43" s="83" t="s">
        <v>93</v>
      </c>
      <c r="E43" s="84"/>
      <c r="F43" s="84"/>
      <c r="G43" s="84"/>
      <c r="H43" s="84"/>
      <c r="I43" s="85"/>
      <c r="J43" s="37" t="s">
        <v>122</v>
      </c>
      <c r="K43" s="19">
        <v>0.1</v>
      </c>
      <c r="L43" s="50">
        <v>1978.5</v>
      </c>
      <c r="M43" s="52"/>
      <c r="N43" s="20">
        <f>K43*L43*12</f>
        <v>2374.2000000000003</v>
      </c>
      <c r="O43" s="19">
        <v>1978.5</v>
      </c>
      <c r="P43" s="21">
        <v>0</v>
      </c>
      <c r="S43" s="75"/>
    </row>
    <row r="44" spans="2:19" ht="40.5" customHeight="1" x14ac:dyDescent="0.25">
      <c r="B44" s="58" t="s">
        <v>18</v>
      </c>
      <c r="C44" s="59"/>
      <c r="D44" s="87" t="s">
        <v>46</v>
      </c>
      <c r="E44" s="88"/>
      <c r="F44" s="88"/>
      <c r="G44" s="88"/>
      <c r="H44" s="88"/>
      <c r="I44" s="89"/>
      <c r="J44" s="16" t="s">
        <v>122</v>
      </c>
      <c r="K44" s="17">
        <f>SUM(K45:K46)</f>
        <v>2.21</v>
      </c>
      <c r="L44" s="58">
        <v>1978.5</v>
      </c>
      <c r="M44" s="59"/>
      <c r="N44" s="22">
        <f>SUM(N45:N46)</f>
        <v>52469.820000000007</v>
      </c>
      <c r="O44" s="17">
        <v>1978.5</v>
      </c>
      <c r="P44" s="22">
        <f>SUM(P45:P46)</f>
        <v>57538.06</v>
      </c>
      <c r="S44" s="75"/>
    </row>
    <row r="45" spans="2:19" x14ac:dyDescent="0.25">
      <c r="B45" s="50" t="s">
        <v>47</v>
      </c>
      <c r="C45" s="52"/>
      <c r="D45" s="90" t="s">
        <v>49</v>
      </c>
      <c r="E45" s="91"/>
      <c r="F45" s="91"/>
      <c r="G45" s="91"/>
      <c r="H45" s="91"/>
      <c r="I45" s="92"/>
      <c r="J45" s="14" t="s">
        <v>122</v>
      </c>
      <c r="K45" s="19">
        <v>1.81</v>
      </c>
      <c r="L45" s="50">
        <v>1978.5</v>
      </c>
      <c r="M45" s="52"/>
      <c r="N45" s="20">
        <f t="shared" ref="N45:N57" si="0">K45*L45*12</f>
        <v>42973.020000000004</v>
      </c>
      <c r="O45" s="19">
        <v>1978.5</v>
      </c>
      <c r="P45" s="20">
        <f>57538.06-P46</f>
        <v>47673.11</v>
      </c>
      <c r="S45" s="75"/>
    </row>
    <row r="46" spans="2:19" x14ac:dyDescent="0.25">
      <c r="B46" s="96" t="s">
        <v>48</v>
      </c>
      <c r="C46" s="97"/>
      <c r="D46" s="90" t="s">
        <v>50</v>
      </c>
      <c r="E46" s="91"/>
      <c r="F46" s="91"/>
      <c r="G46" s="91"/>
      <c r="H46" s="91"/>
      <c r="I46" s="92"/>
      <c r="J46" s="14" t="s">
        <v>122</v>
      </c>
      <c r="K46" s="19">
        <v>0.4</v>
      </c>
      <c r="L46" s="50">
        <v>1978.5</v>
      </c>
      <c r="M46" s="52"/>
      <c r="N46" s="20">
        <f t="shared" si="0"/>
        <v>9496.8000000000011</v>
      </c>
      <c r="O46" s="19">
        <v>1978.5</v>
      </c>
      <c r="P46" s="20">
        <f>803.01+9061.94</f>
        <v>9864.9500000000007</v>
      </c>
      <c r="S46" s="75"/>
    </row>
    <row r="47" spans="2:19" ht="42.95" customHeight="1" x14ac:dyDescent="0.25">
      <c r="B47" s="58" t="s">
        <v>26</v>
      </c>
      <c r="C47" s="59"/>
      <c r="D47" s="87" t="s">
        <v>51</v>
      </c>
      <c r="E47" s="88"/>
      <c r="F47" s="88"/>
      <c r="G47" s="88"/>
      <c r="H47" s="88"/>
      <c r="I47" s="89"/>
      <c r="J47" s="16" t="s">
        <v>122</v>
      </c>
      <c r="K47" s="17">
        <f>K48+K49</f>
        <v>5.14</v>
      </c>
      <c r="L47" s="58">
        <v>1978.5</v>
      </c>
      <c r="M47" s="59"/>
      <c r="N47" s="22">
        <f>SUM(N48:N49)</f>
        <v>122033.87999999999</v>
      </c>
      <c r="O47" s="17">
        <v>1978.5</v>
      </c>
      <c r="P47" s="22">
        <f>SUM(P48:P49)</f>
        <v>104533.25</v>
      </c>
      <c r="S47" s="75"/>
    </row>
    <row r="48" spans="2:19" ht="29.1" customHeight="1" x14ac:dyDescent="0.25">
      <c r="B48" s="96" t="s">
        <v>52</v>
      </c>
      <c r="C48" s="97"/>
      <c r="D48" s="60" t="s">
        <v>53</v>
      </c>
      <c r="E48" s="61"/>
      <c r="F48" s="61"/>
      <c r="G48" s="61"/>
      <c r="H48" s="61"/>
      <c r="I48" s="62"/>
      <c r="J48" s="14" t="s">
        <v>122</v>
      </c>
      <c r="K48" s="19">
        <v>3.94</v>
      </c>
      <c r="L48" s="50">
        <v>1978.5</v>
      </c>
      <c r="M48" s="52"/>
      <c r="N48" s="20">
        <f t="shared" si="0"/>
        <v>93543.48</v>
      </c>
      <c r="O48" s="19">
        <v>1978.5</v>
      </c>
      <c r="P48" s="23">
        <f>106899.71-P56-P49</f>
        <v>89936.81</v>
      </c>
      <c r="S48" s="75"/>
    </row>
    <row r="49" spans="2:19" x14ac:dyDescent="0.25">
      <c r="B49" s="50" t="s">
        <v>54</v>
      </c>
      <c r="C49" s="52"/>
      <c r="D49" s="57" t="s">
        <v>55</v>
      </c>
      <c r="E49" s="57"/>
      <c r="F49" s="57"/>
      <c r="G49" s="57"/>
      <c r="H49" s="57"/>
      <c r="I49" s="57"/>
      <c r="J49" s="14" t="s">
        <v>122</v>
      </c>
      <c r="K49" s="19">
        <v>1.2</v>
      </c>
      <c r="L49" s="50">
        <v>1978.5</v>
      </c>
      <c r="M49" s="52"/>
      <c r="N49" s="20">
        <f t="shared" si="0"/>
        <v>28490.399999999998</v>
      </c>
      <c r="O49" s="19">
        <v>1978.5</v>
      </c>
      <c r="P49" s="20">
        <f>6090.14+8506.3</f>
        <v>14596.439999999999</v>
      </c>
      <c r="S49" s="75"/>
    </row>
    <row r="50" spans="2:19" x14ac:dyDescent="0.25">
      <c r="B50" s="58" t="s">
        <v>27</v>
      </c>
      <c r="C50" s="59"/>
      <c r="D50" s="87" t="s">
        <v>59</v>
      </c>
      <c r="E50" s="88"/>
      <c r="F50" s="88"/>
      <c r="G50" s="88"/>
      <c r="H50" s="88"/>
      <c r="I50" s="89"/>
      <c r="J50" s="16" t="s">
        <v>122</v>
      </c>
      <c r="K50" s="17">
        <f>SUM(K51:K57)</f>
        <v>4.55</v>
      </c>
      <c r="L50" s="58">
        <v>1978.5</v>
      </c>
      <c r="M50" s="59"/>
      <c r="N50" s="22">
        <f t="shared" si="0"/>
        <v>108026.09999999999</v>
      </c>
      <c r="O50" s="17">
        <v>1978.5</v>
      </c>
      <c r="P50" s="22">
        <f>SUM(P51:P56)+P57</f>
        <v>142184.70000000001</v>
      </c>
      <c r="S50" s="75"/>
    </row>
    <row r="51" spans="2:19" ht="87" customHeight="1" x14ac:dyDescent="0.25">
      <c r="B51" s="96" t="s">
        <v>57</v>
      </c>
      <c r="C51" s="97"/>
      <c r="D51" s="60" t="s">
        <v>56</v>
      </c>
      <c r="E51" s="61"/>
      <c r="F51" s="61"/>
      <c r="G51" s="61"/>
      <c r="H51" s="61"/>
      <c r="I51" s="62"/>
      <c r="J51" s="14" t="s">
        <v>122</v>
      </c>
      <c r="K51" s="19">
        <v>0.36</v>
      </c>
      <c r="L51" s="50">
        <v>1978.5</v>
      </c>
      <c r="M51" s="52"/>
      <c r="N51" s="20">
        <f t="shared" si="0"/>
        <v>8547.119999999999</v>
      </c>
      <c r="O51" s="19">
        <v>1978.5</v>
      </c>
      <c r="P51" s="20">
        <f>34000+306.04+8547.12</f>
        <v>42853.16</v>
      </c>
      <c r="S51" s="75"/>
    </row>
    <row r="52" spans="2:19" ht="27" customHeight="1" x14ac:dyDescent="0.25">
      <c r="B52" s="96" t="s">
        <v>58</v>
      </c>
      <c r="C52" s="97"/>
      <c r="D52" s="57" t="s">
        <v>60</v>
      </c>
      <c r="E52" s="57"/>
      <c r="F52" s="57"/>
      <c r="G52" s="57"/>
      <c r="H52" s="57"/>
      <c r="I52" s="57"/>
      <c r="J52" s="14" t="s">
        <v>122</v>
      </c>
      <c r="K52" s="19">
        <v>0.42</v>
      </c>
      <c r="L52" s="50">
        <v>1978.5</v>
      </c>
      <c r="M52" s="52"/>
      <c r="N52" s="20">
        <f t="shared" si="0"/>
        <v>9971.64</v>
      </c>
      <c r="O52" s="19">
        <v>1978.5</v>
      </c>
      <c r="P52" s="23">
        <v>10556.82</v>
      </c>
      <c r="S52" s="75"/>
    </row>
    <row r="53" spans="2:19" x14ac:dyDescent="0.25">
      <c r="B53" s="96" t="s">
        <v>61</v>
      </c>
      <c r="C53" s="97"/>
      <c r="D53" s="90" t="s">
        <v>62</v>
      </c>
      <c r="E53" s="91"/>
      <c r="F53" s="91"/>
      <c r="G53" s="91"/>
      <c r="H53" s="91"/>
      <c r="I53" s="92"/>
      <c r="J53" s="14" t="s">
        <v>122</v>
      </c>
      <c r="K53" s="19">
        <v>0.34</v>
      </c>
      <c r="L53" s="50">
        <v>1978.5</v>
      </c>
      <c r="M53" s="52"/>
      <c r="N53" s="20">
        <f t="shared" si="0"/>
        <v>8072.2800000000007</v>
      </c>
      <c r="O53" s="19">
        <v>1978.5</v>
      </c>
      <c r="P53" s="23">
        <v>15600</v>
      </c>
      <c r="S53" s="75"/>
    </row>
    <row r="54" spans="2:19" ht="26.45" customHeight="1" x14ac:dyDescent="0.25">
      <c r="B54" s="96" t="s">
        <v>63</v>
      </c>
      <c r="C54" s="97"/>
      <c r="D54" s="90" t="s">
        <v>64</v>
      </c>
      <c r="E54" s="91"/>
      <c r="F54" s="91"/>
      <c r="G54" s="91"/>
      <c r="H54" s="91"/>
      <c r="I54" s="92"/>
      <c r="J54" s="14" t="s">
        <v>122</v>
      </c>
      <c r="K54" s="19">
        <v>0.4</v>
      </c>
      <c r="L54" s="50">
        <v>1978.5</v>
      </c>
      <c r="M54" s="52"/>
      <c r="N54" s="20">
        <f t="shared" si="0"/>
        <v>9496.8000000000011</v>
      </c>
      <c r="O54" s="19">
        <v>1978.5</v>
      </c>
      <c r="P54" s="23">
        <v>1879.56</v>
      </c>
      <c r="S54" s="75"/>
    </row>
    <row r="55" spans="2:19" ht="15.95" customHeight="1" x14ac:dyDescent="0.25">
      <c r="B55" s="96" t="s">
        <v>65</v>
      </c>
      <c r="C55" s="97"/>
      <c r="D55" s="90" t="s">
        <v>66</v>
      </c>
      <c r="E55" s="91"/>
      <c r="F55" s="91"/>
      <c r="G55" s="91"/>
      <c r="H55" s="91"/>
      <c r="I55" s="92"/>
      <c r="J55" s="14" t="s">
        <v>122</v>
      </c>
      <c r="K55" s="19">
        <v>0.16</v>
      </c>
      <c r="L55" s="50">
        <v>1978.5</v>
      </c>
      <c r="M55" s="52"/>
      <c r="N55" s="20">
        <f t="shared" si="0"/>
        <v>3798.7200000000003</v>
      </c>
      <c r="O55" s="19">
        <v>1978.5</v>
      </c>
      <c r="P55" s="23">
        <v>3798.72</v>
      </c>
      <c r="S55" s="75"/>
    </row>
    <row r="56" spans="2:19" ht="15" customHeight="1" x14ac:dyDescent="0.25">
      <c r="B56" s="43" t="s">
        <v>67</v>
      </c>
      <c r="C56" s="43"/>
      <c r="D56" s="57" t="s">
        <v>68</v>
      </c>
      <c r="E56" s="57"/>
      <c r="F56" s="57"/>
      <c r="G56" s="57"/>
      <c r="H56" s="57"/>
      <c r="I56" s="57"/>
      <c r="J56" s="14" t="s">
        <v>122</v>
      </c>
      <c r="K56" s="19">
        <v>0.3</v>
      </c>
      <c r="L56" s="43">
        <v>1978.5</v>
      </c>
      <c r="M56" s="43"/>
      <c r="N56" s="20">
        <f t="shared" si="0"/>
        <v>7122.5999999999995</v>
      </c>
      <c r="O56" s="19">
        <v>1978.5</v>
      </c>
      <c r="P56" s="20">
        <v>2366.46</v>
      </c>
      <c r="S56" s="75"/>
    </row>
    <row r="57" spans="2:19" ht="15" customHeight="1" x14ac:dyDescent="0.25">
      <c r="B57" s="43" t="s">
        <v>99</v>
      </c>
      <c r="C57" s="43"/>
      <c r="D57" s="57" t="s">
        <v>100</v>
      </c>
      <c r="E57" s="57"/>
      <c r="F57" s="57"/>
      <c r="G57" s="57"/>
      <c r="H57" s="57"/>
      <c r="I57" s="57"/>
      <c r="J57" s="14" t="s">
        <v>122</v>
      </c>
      <c r="K57" s="19">
        <v>2.57</v>
      </c>
      <c r="L57" s="50">
        <v>1978.5</v>
      </c>
      <c r="M57" s="52"/>
      <c r="N57" s="20">
        <f t="shared" si="0"/>
        <v>61016.94</v>
      </c>
      <c r="O57" s="19">
        <v>1978.5</v>
      </c>
      <c r="P57" s="23">
        <v>65129.98</v>
      </c>
      <c r="S57" s="24"/>
    </row>
    <row r="58" spans="2:19" ht="15.75" thickBot="1" x14ac:dyDescent="0.3">
      <c r="B58" s="25"/>
      <c r="C58" s="26" t="s">
        <v>17</v>
      </c>
      <c r="D58" s="2"/>
      <c r="E58" s="3"/>
      <c r="F58" s="3"/>
      <c r="G58" s="3"/>
      <c r="H58" s="3"/>
      <c r="I58" s="4"/>
      <c r="J58" s="27" t="s">
        <v>122</v>
      </c>
      <c r="K58" s="28">
        <f>K50+K47+K44+K40</f>
        <v>18.68</v>
      </c>
      <c r="L58" s="73" t="s">
        <v>25</v>
      </c>
      <c r="M58" s="74"/>
      <c r="N58" s="29">
        <f>N40+N44+N47+N50</f>
        <v>443500.56</v>
      </c>
      <c r="O58" s="30" t="s">
        <v>25</v>
      </c>
      <c r="P58" s="31">
        <f>P50+P47+P44+P40</f>
        <v>464177.35</v>
      </c>
    </row>
    <row r="59" spans="2:19" ht="9" customHeight="1" x14ac:dyDescent="0.25">
      <c r="D59" s="1"/>
      <c r="E59" s="1"/>
      <c r="F59" s="1"/>
      <c r="G59" s="1"/>
      <c r="H59" s="1"/>
      <c r="I59" s="1"/>
    </row>
    <row r="60" spans="2:19" ht="14.45" customHeight="1" x14ac:dyDescent="0.25">
      <c r="B60" s="54" t="s">
        <v>18</v>
      </c>
      <c r="C60" s="54"/>
      <c r="D60" s="32" t="s">
        <v>81</v>
      </c>
    </row>
    <row r="61" spans="2:19" x14ac:dyDescent="0.25">
      <c r="C61" s="49" t="s">
        <v>80</v>
      </c>
      <c r="D61" s="49"/>
      <c r="E61" s="49"/>
      <c r="F61" s="49"/>
      <c r="G61" s="49"/>
      <c r="H61" s="49"/>
      <c r="I61" s="49"/>
    </row>
    <row r="62" spans="2:19" x14ac:dyDescent="0.25">
      <c r="D62" s="32" t="s">
        <v>114</v>
      </c>
    </row>
    <row r="63" spans="2:19" x14ac:dyDescent="0.25">
      <c r="D63" s="32" t="s">
        <v>82</v>
      </c>
    </row>
    <row r="64" spans="2:19" x14ac:dyDescent="0.25">
      <c r="C64" s="49" t="s">
        <v>112</v>
      </c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  <row r="65" spans="2:16" x14ac:dyDescent="0.25">
      <c r="D65" s="49" t="s">
        <v>111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2:16" x14ac:dyDescent="0.25">
      <c r="D66" s="49" t="s">
        <v>113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2:16" ht="8.4499999999999993" customHeight="1" x14ac:dyDescent="0.25"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2:16" hidden="1" x14ac:dyDescent="0.25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2:16" hidden="1" x14ac:dyDescent="0.25"/>
    <row r="70" spans="2:16" ht="6.95" hidden="1" customHeight="1" x14ac:dyDescent="0.25"/>
    <row r="71" spans="2:16" ht="0.95" hidden="1" customHeight="1" x14ac:dyDescent="0.25"/>
    <row r="72" spans="2:16" ht="119.1" customHeight="1" x14ac:dyDescent="0.25">
      <c r="B72" s="45" t="s">
        <v>19</v>
      </c>
      <c r="C72" s="45"/>
      <c r="D72" s="45" t="s">
        <v>20</v>
      </c>
      <c r="E72" s="45"/>
      <c r="F72" s="45"/>
      <c r="G72" s="45"/>
      <c r="H72" s="45"/>
      <c r="I72" s="45" t="s">
        <v>21</v>
      </c>
      <c r="J72" s="45"/>
      <c r="K72" s="45" t="s">
        <v>24</v>
      </c>
      <c r="L72" s="45"/>
      <c r="M72" s="45" t="s">
        <v>23</v>
      </c>
      <c r="N72" s="45"/>
      <c r="O72" s="45" t="s">
        <v>22</v>
      </c>
      <c r="P72" s="45"/>
    </row>
    <row r="73" spans="2:16" s="15" customFormat="1" ht="14.45" customHeight="1" x14ac:dyDescent="0.2">
      <c r="B73" s="44">
        <v>1</v>
      </c>
      <c r="C73" s="44"/>
      <c r="D73" s="53">
        <v>2</v>
      </c>
      <c r="E73" s="53"/>
      <c r="F73" s="53"/>
      <c r="G73" s="53"/>
      <c r="H73" s="53"/>
      <c r="I73" s="44">
        <v>3</v>
      </c>
      <c r="J73" s="44"/>
      <c r="K73" s="44">
        <v>4</v>
      </c>
      <c r="L73" s="44"/>
      <c r="M73" s="44">
        <v>5</v>
      </c>
      <c r="N73" s="44"/>
      <c r="O73" s="44">
        <v>6</v>
      </c>
      <c r="P73" s="44"/>
    </row>
    <row r="74" spans="2:16" s="15" customFormat="1" ht="14.45" customHeight="1" x14ac:dyDescent="0.2">
      <c r="B74" s="39" t="s">
        <v>39</v>
      </c>
      <c r="C74" s="41"/>
      <c r="D74" s="116" t="s">
        <v>102</v>
      </c>
      <c r="E74" s="117"/>
      <c r="F74" s="117"/>
      <c r="G74" s="117"/>
      <c r="H74" s="118"/>
      <c r="I74" s="66" t="s">
        <v>121</v>
      </c>
      <c r="J74" s="67"/>
      <c r="K74" s="122">
        <v>1120.67</v>
      </c>
      <c r="L74" s="123"/>
      <c r="M74" s="66" t="s">
        <v>115</v>
      </c>
      <c r="N74" s="67"/>
      <c r="O74" s="66" t="s">
        <v>120</v>
      </c>
      <c r="P74" s="67"/>
    </row>
    <row r="75" spans="2:16" s="15" customFormat="1" ht="28.5" customHeight="1" x14ac:dyDescent="0.2">
      <c r="B75" s="39" t="s">
        <v>18</v>
      </c>
      <c r="C75" s="41"/>
      <c r="D75" s="119" t="s">
        <v>103</v>
      </c>
      <c r="E75" s="120"/>
      <c r="F75" s="120"/>
      <c r="G75" s="120"/>
      <c r="H75" s="121"/>
      <c r="I75" s="66" t="s">
        <v>121</v>
      </c>
      <c r="J75" s="67"/>
      <c r="K75" s="122">
        <v>180.38</v>
      </c>
      <c r="L75" s="123"/>
      <c r="M75" s="66" t="s">
        <v>116</v>
      </c>
      <c r="N75" s="67"/>
      <c r="O75" s="66" t="s">
        <v>120</v>
      </c>
      <c r="P75" s="67"/>
    </row>
    <row r="76" spans="2:16" s="15" customFormat="1" ht="32.25" customHeight="1" x14ac:dyDescent="0.2">
      <c r="B76" s="39" t="s">
        <v>26</v>
      </c>
      <c r="C76" s="41"/>
      <c r="D76" s="119" t="s">
        <v>104</v>
      </c>
      <c r="E76" s="120"/>
      <c r="F76" s="120"/>
      <c r="G76" s="120"/>
      <c r="H76" s="121"/>
      <c r="I76" s="66" t="s">
        <v>121</v>
      </c>
      <c r="J76" s="67"/>
      <c r="K76" s="122">
        <v>4961.09</v>
      </c>
      <c r="L76" s="123"/>
      <c r="M76" s="66" t="s">
        <v>108</v>
      </c>
      <c r="N76" s="67"/>
      <c r="O76" s="66" t="s">
        <v>120</v>
      </c>
      <c r="P76" s="67"/>
    </row>
    <row r="77" spans="2:16" s="15" customFormat="1" ht="14.45" customHeight="1" x14ac:dyDescent="0.2">
      <c r="B77" s="39" t="s">
        <v>27</v>
      </c>
      <c r="C77" s="41"/>
      <c r="D77" s="116" t="s">
        <v>105</v>
      </c>
      <c r="E77" s="117"/>
      <c r="F77" s="117"/>
      <c r="G77" s="117"/>
      <c r="H77" s="118"/>
      <c r="I77" s="66" t="s">
        <v>121</v>
      </c>
      <c r="J77" s="67"/>
      <c r="K77" s="122">
        <v>21656.240000000002</v>
      </c>
      <c r="L77" s="123"/>
      <c r="M77" s="66" t="s">
        <v>117</v>
      </c>
      <c r="N77" s="67"/>
      <c r="O77" s="66" t="s">
        <v>120</v>
      </c>
      <c r="P77" s="67"/>
    </row>
    <row r="78" spans="2:16" s="15" customFormat="1" ht="14.45" customHeight="1" x14ac:dyDescent="0.2">
      <c r="B78" s="39" t="s">
        <v>31</v>
      </c>
      <c r="C78" s="41"/>
      <c r="D78" s="116" t="s">
        <v>106</v>
      </c>
      <c r="E78" s="117"/>
      <c r="F78" s="117"/>
      <c r="G78" s="117"/>
      <c r="H78" s="118"/>
      <c r="I78" s="66" t="s">
        <v>121</v>
      </c>
      <c r="J78" s="67"/>
      <c r="K78" s="122">
        <v>3348.16</v>
      </c>
      <c r="L78" s="123"/>
      <c r="M78" s="66" t="s">
        <v>118</v>
      </c>
      <c r="N78" s="67"/>
      <c r="O78" s="66" t="s">
        <v>120</v>
      </c>
      <c r="P78" s="67"/>
    </row>
    <row r="79" spans="2:16" x14ac:dyDescent="0.25">
      <c r="B79" s="99" t="s">
        <v>101</v>
      </c>
      <c r="C79" s="99"/>
      <c r="D79" s="68" t="s">
        <v>107</v>
      </c>
      <c r="E79" s="69"/>
      <c r="F79" s="69"/>
      <c r="G79" s="69"/>
      <c r="H79" s="70"/>
      <c r="I79" s="66" t="s">
        <v>121</v>
      </c>
      <c r="J79" s="67"/>
      <c r="K79" s="71">
        <v>3886</v>
      </c>
      <c r="L79" s="72"/>
      <c r="M79" s="50" t="s">
        <v>119</v>
      </c>
      <c r="N79" s="52"/>
      <c r="O79" s="66" t="s">
        <v>120</v>
      </c>
      <c r="P79" s="67"/>
    </row>
    <row r="80" spans="2:16" x14ac:dyDescent="0.25">
      <c r="B80" s="33" t="s">
        <v>17</v>
      </c>
      <c r="C80" s="33"/>
      <c r="D80" s="34"/>
      <c r="E80" s="35"/>
      <c r="F80" s="35"/>
      <c r="G80" s="35"/>
      <c r="H80" s="35"/>
      <c r="I80" s="35"/>
      <c r="J80" s="36"/>
      <c r="K80" s="71">
        <f>SUM(K74:L79)</f>
        <v>35152.54</v>
      </c>
      <c r="L80" s="72"/>
      <c r="M80" s="50" t="s">
        <v>25</v>
      </c>
      <c r="N80" s="52"/>
      <c r="O80" s="50" t="s">
        <v>25</v>
      </c>
      <c r="P80" s="52"/>
    </row>
    <row r="81" spans="2:16" ht="7.5" customHeight="1" x14ac:dyDescent="0.25"/>
    <row r="82" spans="2:16" x14ac:dyDescent="0.25">
      <c r="B82" s="54" t="s">
        <v>26</v>
      </c>
      <c r="C82" s="54"/>
      <c r="D82" s="5" t="s">
        <v>123</v>
      </c>
    </row>
    <row r="83" spans="2:16" x14ac:dyDescent="0.25">
      <c r="B83" s="54" t="s">
        <v>27</v>
      </c>
      <c r="C83" s="54"/>
      <c r="D83" s="5" t="s">
        <v>69</v>
      </c>
    </row>
    <row r="84" spans="2:16" x14ac:dyDescent="0.25">
      <c r="B84" s="5" t="s">
        <v>70</v>
      </c>
    </row>
    <row r="85" spans="2:16" ht="9.6" customHeight="1" x14ac:dyDescent="0.25"/>
    <row r="86" spans="2:16" ht="68.45" customHeight="1" x14ac:dyDescent="0.25">
      <c r="B86" s="100" t="s">
        <v>19</v>
      </c>
      <c r="C86" s="101"/>
      <c r="D86" s="63" t="s">
        <v>28</v>
      </c>
      <c r="E86" s="64"/>
      <c r="F86" s="64"/>
      <c r="G86" s="65"/>
      <c r="H86" s="45" t="s">
        <v>29</v>
      </c>
      <c r="I86" s="45"/>
      <c r="J86" s="45"/>
      <c r="K86" s="45"/>
      <c r="L86" s="45" t="s">
        <v>30</v>
      </c>
      <c r="M86" s="45"/>
      <c r="N86" s="45"/>
      <c r="O86" s="45"/>
      <c r="P86" s="45"/>
    </row>
    <row r="87" spans="2:16" x14ac:dyDescent="0.25">
      <c r="B87" s="50">
        <v>1</v>
      </c>
      <c r="C87" s="51"/>
      <c r="D87" s="43">
        <v>2</v>
      </c>
      <c r="E87" s="43"/>
      <c r="F87" s="43"/>
      <c r="G87" s="43"/>
      <c r="H87" s="43">
        <v>3</v>
      </c>
      <c r="I87" s="43"/>
      <c r="J87" s="43"/>
      <c r="K87" s="43"/>
      <c r="L87" s="43">
        <v>4</v>
      </c>
      <c r="M87" s="43"/>
      <c r="N87" s="43"/>
      <c r="O87" s="43"/>
      <c r="P87" s="43"/>
    </row>
    <row r="88" spans="2:16" x14ac:dyDescent="0.25">
      <c r="B88" s="102" t="s">
        <v>39</v>
      </c>
      <c r="C88" s="103"/>
      <c r="D88" s="50">
        <v>17</v>
      </c>
      <c r="E88" s="51"/>
      <c r="F88" s="51"/>
      <c r="G88" s="52"/>
      <c r="H88" s="50">
        <v>17</v>
      </c>
      <c r="I88" s="51"/>
      <c r="J88" s="51"/>
      <c r="K88" s="52"/>
      <c r="L88" s="43" t="s">
        <v>25</v>
      </c>
      <c r="M88" s="43"/>
      <c r="N88" s="43"/>
      <c r="O88" s="43"/>
      <c r="P88" s="43"/>
    </row>
    <row r="90" spans="2:16" x14ac:dyDescent="0.25">
      <c r="B90" s="54" t="s">
        <v>31</v>
      </c>
      <c r="C90" s="54"/>
      <c r="D90" s="49" t="s">
        <v>83</v>
      </c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</row>
    <row r="91" spans="2:16" x14ac:dyDescent="0.25">
      <c r="B91" s="32" t="s">
        <v>84</v>
      </c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</row>
    <row r="92" spans="2:16" x14ac:dyDescent="0.25">
      <c r="B92" s="49" t="s">
        <v>85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</row>
    <row r="93" spans="2:16" x14ac:dyDescent="0.25">
      <c r="B93" s="49" t="s">
        <v>86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</row>
    <row r="94" spans="2:16" x14ac:dyDescent="0.25">
      <c r="B94" s="49" t="s">
        <v>87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</row>
    <row r="95" spans="2:16" ht="3" customHeight="1" x14ac:dyDescent="0.25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</row>
    <row r="96" spans="2:16" ht="0.6" customHeight="1" x14ac:dyDescent="0.25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</row>
    <row r="97" spans="2:16" ht="3.95" customHeight="1" x14ac:dyDescent="0.25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</row>
    <row r="98" spans="2:16" ht="69" customHeight="1" x14ac:dyDescent="0.25">
      <c r="B98" s="45" t="s">
        <v>19</v>
      </c>
      <c r="C98" s="45"/>
      <c r="D98" s="46" t="s">
        <v>33</v>
      </c>
      <c r="E98" s="48"/>
      <c r="F98" s="48"/>
      <c r="G98" s="47"/>
      <c r="H98" s="46" t="s">
        <v>34</v>
      </c>
      <c r="I98" s="48"/>
      <c r="J98" s="47"/>
      <c r="K98" s="46" t="s">
        <v>35</v>
      </c>
      <c r="L98" s="47"/>
      <c r="M98" s="46" t="s">
        <v>36</v>
      </c>
      <c r="N98" s="47"/>
      <c r="O98" s="45" t="s">
        <v>32</v>
      </c>
      <c r="P98" s="45"/>
    </row>
    <row r="99" spans="2:16" x14ac:dyDescent="0.25">
      <c r="B99" s="44">
        <v>1</v>
      </c>
      <c r="C99" s="44"/>
      <c r="D99" s="44">
        <v>2</v>
      </c>
      <c r="E99" s="44"/>
      <c r="F99" s="44"/>
      <c r="G99" s="44"/>
      <c r="H99" s="44">
        <v>3</v>
      </c>
      <c r="I99" s="44"/>
      <c r="J99" s="44"/>
      <c r="K99" s="44">
        <v>4</v>
      </c>
      <c r="L99" s="44"/>
      <c r="M99" s="43">
        <v>5</v>
      </c>
      <c r="N99" s="43"/>
      <c r="O99" s="43">
        <v>6</v>
      </c>
      <c r="P99" s="43"/>
    </row>
    <row r="100" spans="2:16" ht="29.1" customHeight="1" x14ac:dyDescent="0.25">
      <c r="B100" s="98" t="s">
        <v>39</v>
      </c>
      <c r="C100" s="98"/>
      <c r="D100" s="42" t="s">
        <v>37</v>
      </c>
      <c r="E100" s="42"/>
      <c r="F100" s="42"/>
      <c r="G100" s="42"/>
      <c r="H100" s="38">
        <v>127921.34</v>
      </c>
      <c r="I100" s="38"/>
      <c r="J100" s="38"/>
      <c r="K100" s="38">
        <v>563776.42000000004</v>
      </c>
      <c r="L100" s="38"/>
      <c r="M100" s="38">
        <v>302468.71000000002</v>
      </c>
      <c r="N100" s="38"/>
      <c r="O100" s="38">
        <f>H100+K100-M100</f>
        <v>389229.05</v>
      </c>
      <c r="P100" s="38"/>
    </row>
    <row r="101" spans="2:16" ht="27.6" customHeight="1" x14ac:dyDescent="0.25">
      <c r="B101" s="39" t="s">
        <v>18</v>
      </c>
      <c r="C101" s="41"/>
      <c r="D101" s="112" t="s">
        <v>98</v>
      </c>
      <c r="E101" s="113"/>
      <c r="F101" s="113"/>
      <c r="G101" s="114"/>
      <c r="H101" s="71">
        <v>0</v>
      </c>
      <c r="I101" s="115"/>
      <c r="J101" s="72"/>
      <c r="K101" s="71">
        <v>0</v>
      </c>
      <c r="L101" s="72"/>
      <c r="M101" s="71">
        <v>0</v>
      </c>
      <c r="N101" s="72"/>
      <c r="O101" s="38">
        <v>0</v>
      </c>
      <c r="P101" s="38"/>
    </row>
    <row r="102" spans="2:16" ht="26.45" customHeight="1" x14ac:dyDescent="0.25">
      <c r="B102" s="98" t="s">
        <v>26</v>
      </c>
      <c r="C102" s="98"/>
      <c r="D102" s="42" t="s">
        <v>97</v>
      </c>
      <c r="E102" s="42"/>
      <c r="F102" s="42"/>
      <c r="G102" s="42"/>
      <c r="H102" s="38">
        <v>0</v>
      </c>
      <c r="I102" s="38"/>
      <c r="J102" s="38"/>
      <c r="K102" s="38">
        <v>0</v>
      </c>
      <c r="L102" s="38"/>
      <c r="M102" s="38">
        <v>0</v>
      </c>
      <c r="N102" s="38"/>
      <c r="O102" s="38">
        <v>0</v>
      </c>
      <c r="P102" s="38"/>
    </row>
    <row r="103" spans="2:16" x14ac:dyDescent="0.25">
      <c r="B103" s="39" t="s">
        <v>17</v>
      </c>
      <c r="C103" s="40"/>
      <c r="D103" s="40"/>
      <c r="E103" s="40"/>
      <c r="F103" s="40"/>
      <c r="G103" s="41"/>
      <c r="H103" s="38">
        <f>SUM(H100:J102)</f>
        <v>127921.34</v>
      </c>
      <c r="I103" s="38"/>
      <c r="J103" s="38"/>
      <c r="K103" s="38">
        <f>SUM(K100:L102)</f>
        <v>563776.42000000004</v>
      </c>
      <c r="L103" s="38"/>
      <c r="M103" s="38">
        <f>SUM(M100:N102)</f>
        <v>302468.71000000002</v>
      </c>
      <c r="N103" s="38"/>
      <c r="O103" s="38">
        <f>SUM(O100:P102)</f>
        <v>389229.05</v>
      </c>
      <c r="P103" s="38"/>
    </row>
    <row r="104" spans="2:16" ht="9.6" customHeight="1" x14ac:dyDescent="0.25"/>
    <row r="105" spans="2:16" ht="5.0999999999999996" customHeight="1" x14ac:dyDescent="0.25">
      <c r="B105" s="54"/>
      <c r="C105" s="54"/>
      <c r="D105" s="54"/>
      <c r="E105" s="54"/>
      <c r="F105" s="54"/>
      <c r="G105" s="54"/>
      <c r="H105" s="54"/>
      <c r="I105" s="54"/>
      <c r="J105" s="54"/>
      <c r="K105" s="54"/>
    </row>
  </sheetData>
  <mergeCells count="203">
    <mergeCell ref="O74:P74"/>
    <mergeCell ref="O75:P75"/>
    <mergeCell ref="O76:P76"/>
    <mergeCell ref="O77:P77"/>
    <mergeCell ref="O78:P78"/>
    <mergeCell ref="K74:L74"/>
    <mergeCell ref="K75:L75"/>
    <mergeCell ref="K76:L76"/>
    <mergeCell ref="K77:L77"/>
    <mergeCell ref="K78:L78"/>
    <mergeCell ref="M74:N74"/>
    <mergeCell ref="M75:N75"/>
    <mergeCell ref="M76:N76"/>
    <mergeCell ref="M77:N77"/>
    <mergeCell ref="M78:N78"/>
    <mergeCell ref="B101:C101"/>
    <mergeCell ref="D101:G101"/>
    <mergeCell ref="H101:J101"/>
    <mergeCell ref="K101:L101"/>
    <mergeCell ref="M101:N101"/>
    <mergeCell ref="O101:P101"/>
    <mergeCell ref="B57:C57"/>
    <mergeCell ref="D57:I57"/>
    <mergeCell ref="L57:M57"/>
    <mergeCell ref="B74:C74"/>
    <mergeCell ref="B75:C75"/>
    <mergeCell ref="B76:C76"/>
    <mergeCell ref="B77:C77"/>
    <mergeCell ref="B78:C78"/>
    <mergeCell ref="D74:H74"/>
    <mergeCell ref="D75:H75"/>
    <mergeCell ref="D76:H76"/>
    <mergeCell ref="D77:H77"/>
    <mergeCell ref="D78:H78"/>
    <mergeCell ref="I74:J74"/>
    <mergeCell ref="I75:J75"/>
    <mergeCell ref="I76:J76"/>
    <mergeCell ref="I77:J77"/>
    <mergeCell ref="I78:J78"/>
    <mergeCell ref="B105:K105"/>
    <mergeCell ref="B102:C102"/>
    <mergeCell ref="B6:O6"/>
    <mergeCell ref="B79:C79"/>
    <mergeCell ref="B82:C82"/>
    <mergeCell ref="B83:C83"/>
    <mergeCell ref="B86:C86"/>
    <mergeCell ref="B87:C87"/>
    <mergeCell ref="B90:C90"/>
    <mergeCell ref="B98:C98"/>
    <mergeCell ref="B99:C99"/>
    <mergeCell ref="B100:C100"/>
    <mergeCell ref="B88:C88"/>
    <mergeCell ref="B39:C39"/>
    <mergeCell ref="B40:C40"/>
    <mergeCell ref="B56:C56"/>
    <mergeCell ref="B41:C41"/>
    <mergeCell ref="B42:C42"/>
    <mergeCell ref="B43:C43"/>
    <mergeCell ref="O37:P37"/>
    <mergeCell ref="L37:N37"/>
    <mergeCell ref="L38:M38"/>
    <mergeCell ref="K37:K38"/>
    <mergeCell ref="J37:J38"/>
    <mergeCell ref="D37:I38"/>
    <mergeCell ref="D90:P90"/>
    <mergeCell ref="B92:P92"/>
    <mergeCell ref="B93:P93"/>
    <mergeCell ref="D7:P7"/>
    <mergeCell ref="B10:P10"/>
    <mergeCell ref="B37:C38"/>
    <mergeCell ref="B20:L20"/>
    <mergeCell ref="C27:L27"/>
    <mergeCell ref="B52:C52"/>
    <mergeCell ref="D9:O9"/>
    <mergeCell ref="B14:P14"/>
    <mergeCell ref="B60:C60"/>
    <mergeCell ref="B53:C53"/>
    <mergeCell ref="B54:C54"/>
    <mergeCell ref="B55:C55"/>
    <mergeCell ref="B50:C50"/>
    <mergeCell ref="B51:C51"/>
    <mergeCell ref="B49:C49"/>
    <mergeCell ref="B48:C48"/>
    <mergeCell ref="B47:C47"/>
    <mergeCell ref="B46:C46"/>
    <mergeCell ref="B45:C45"/>
    <mergeCell ref="D11:O11"/>
    <mergeCell ref="S40:S56"/>
    <mergeCell ref="D40:I40"/>
    <mergeCell ref="D39:I39"/>
    <mergeCell ref="L40:M40"/>
    <mergeCell ref="D52:I52"/>
    <mergeCell ref="L56:M56"/>
    <mergeCell ref="D41:I41"/>
    <mergeCell ref="D42:I42"/>
    <mergeCell ref="D43:I43"/>
    <mergeCell ref="L39:M39"/>
    <mergeCell ref="L44:M44"/>
    <mergeCell ref="L45:M45"/>
    <mergeCell ref="L46:M46"/>
    <mergeCell ref="L47:M47"/>
    <mergeCell ref="L48:M48"/>
    <mergeCell ref="L49:M49"/>
    <mergeCell ref="D47:I47"/>
    <mergeCell ref="D46:I46"/>
    <mergeCell ref="D45:I45"/>
    <mergeCell ref="D44:I44"/>
    <mergeCell ref="D53:I53"/>
    <mergeCell ref="D54:I54"/>
    <mergeCell ref="D55:I55"/>
    <mergeCell ref="D50:I50"/>
    <mergeCell ref="B13:P13"/>
    <mergeCell ref="L87:P87"/>
    <mergeCell ref="H87:K87"/>
    <mergeCell ref="D87:G87"/>
    <mergeCell ref="D86:G86"/>
    <mergeCell ref="H86:K86"/>
    <mergeCell ref="L86:P86"/>
    <mergeCell ref="O79:P79"/>
    <mergeCell ref="M79:N79"/>
    <mergeCell ref="M80:N80"/>
    <mergeCell ref="O80:P80"/>
    <mergeCell ref="D79:H79"/>
    <mergeCell ref="I79:J79"/>
    <mergeCell ref="K79:L79"/>
    <mergeCell ref="K80:L80"/>
    <mergeCell ref="O73:P73"/>
    <mergeCell ref="M73:N73"/>
    <mergeCell ref="B25:P25"/>
    <mergeCell ref="B26:P26"/>
    <mergeCell ref="L58:M58"/>
    <mergeCell ref="L41:M41"/>
    <mergeCell ref="L42:M42"/>
    <mergeCell ref="L43:M43"/>
    <mergeCell ref="C32:O32"/>
    <mergeCell ref="B28:P28"/>
    <mergeCell ref="B29:P29"/>
    <mergeCell ref="B23:P23"/>
    <mergeCell ref="B15:P15"/>
    <mergeCell ref="B18:P18"/>
    <mergeCell ref="B24:P24"/>
    <mergeCell ref="B96:P96"/>
    <mergeCell ref="B97:P97"/>
    <mergeCell ref="L52:M52"/>
    <mergeCell ref="L53:M53"/>
    <mergeCell ref="L54:M54"/>
    <mergeCell ref="L55:M55"/>
    <mergeCell ref="B16:P16"/>
    <mergeCell ref="B17:P17"/>
    <mergeCell ref="B19:P19"/>
    <mergeCell ref="E22:M22"/>
    <mergeCell ref="L51:M51"/>
    <mergeCell ref="C61:I61"/>
    <mergeCell ref="D56:I56"/>
    <mergeCell ref="B44:C44"/>
    <mergeCell ref="D51:I51"/>
    <mergeCell ref="D49:I49"/>
    <mergeCell ref="D48:I48"/>
    <mergeCell ref="L50:M50"/>
    <mergeCell ref="O98:P98"/>
    <mergeCell ref="M98:N98"/>
    <mergeCell ref="K98:L98"/>
    <mergeCell ref="H98:J98"/>
    <mergeCell ref="D98:G98"/>
    <mergeCell ref="C64:P64"/>
    <mergeCell ref="D66:P66"/>
    <mergeCell ref="D65:P65"/>
    <mergeCell ref="D67:P67"/>
    <mergeCell ref="L88:P88"/>
    <mergeCell ref="H88:K88"/>
    <mergeCell ref="D88:G88"/>
    <mergeCell ref="K73:L73"/>
    <mergeCell ref="I73:J73"/>
    <mergeCell ref="D73:H73"/>
    <mergeCell ref="O72:P72"/>
    <mergeCell ref="M72:N72"/>
    <mergeCell ref="K72:L72"/>
    <mergeCell ref="I72:J72"/>
    <mergeCell ref="D72:H72"/>
    <mergeCell ref="B72:C72"/>
    <mergeCell ref="B73:C73"/>
    <mergeCell ref="B94:P94"/>
    <mergeCell ref="B95:P95"/>
    <mergeCell ref="D100:G100"/>
    <mergeCell ref="H100:J100"/>
    <mergeCell ref="K100:L100"/>
    <mergeCell ref="M100:N100"/>
    <mergeCell ref="O100:P100"/>
    <mergeCell ref="O99:P99"/>
    <mergeCell ref="M99:N99"/>
    <mergeCell ref="K99:L99"/>
    <mergeCell ref="H99:J99"/>
    <mergeCell ref="D99:G99"/>
    <mergeCell ref="H103:J103"/>
    <mergeCell ref="K103:L103"/>
    <mergeCell ref="M103:N103"/>
    <mergeCell ref="O103:P103"/>
    <mergeCell ref="B103:G103"/>
    <mergeCell ref="D102:G102"/>
    <mergeCell ref="H102:J102"/>
    <mergeCell ref="K102:L102"/>
    <mergeCell ref="M102:N102"/>
    <mergeCell ref="O102:P10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2026-03-26T12:05:28Z</dcterms:modified>
</cp:coreProperties>
</file>