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externalReferences>
    <externalReference r:id="rId2"/>
  </externalReferences>
  <definedNames>
    <definedName name="_xlnm.Print_Area" localSheetId="0">Лист1!$A$1:$Q$105</definedName>
  </definedNames>
  <calcPr calcId="145621"/>
</workbook>
</file>

<file path=xl/calcChain.xml><?xml version="1.0" encoding="utf-8"?>
<calcChain xmlns="http://schemas.openxmlformats.org/spreadsheetml/2006/main">
  <c r="K80" i="1" l="1"/>
  <c r="P61" i="1"/>
  <c r="P48" i="1"/>
  <c r="P50" i="1"/>
  <c r="P59" i="1"/>
  <c r="P46" i="1"/>
  <c r="P45" i="1" l="1"/>
  <c r="P47" i="1" l="1"/>
  <c r="P49" i="1"/>
  <c r="P44" i="1"/>
  <c r="P40" i="1"/>
  <c r="P42" i="1"/>
  <c r="M100" i="1" l="1"/>
  <c r="K100" i="1"/>
  <c r="H100" i="1"/>
  <c r="O101" i="1"/>
  <c r="O102" i="1"/>
  <c r="N55" i="1" l="1"/>
  <c r="N57" i="1"/>
  <c r="K50" i="1"/>
  <c r="N54" i="1"/>
  <c r="P41" i="1" l="1"/>
  <c r="N60" i="1" l="1"/>
  <c r="P51" i="1"/>
  <c r="K79" i="1" l="1"/>
  <c r="D79" i="1"/>
  <c r="M103" i="1" l="1"/>
  <c r="K103" i="1"/>
  <c r="H103" i="1"/>
  <c r="O100" i="1" l="1"/>
  <c r="O103" i="1" s="1"/>
  <c r="K44" i="1" l="1"/>
  <c r="K47" i="1"/>
  <c r="N47" i="1" s="1"/>
  <c r="N50" i="1"/>
  <c r="K42" i="1" l="1"/>
  <c r="N42" i="1" s="1"/>
  <c r="N43" i="1"/>
  <c r="N45" i="1"/>
  <c r="N46" i="1"/>
  <c r="N48" i="1"/>
  <c r="N49" i="1"/>
  <c r="N51" i="1"/>
  <c r="N52" i="1"/>
  <c r="N53" i="1"/>
  <c r="N56" i="1"/>
  <c r="N58" i="1"/>
  <c r="N59" i="1"/>
  <c r="N41" i="1"/>
  <c r="N44" i="1" l="1"/>
  <c r="K40" i="1"/>
  <c r="N40" i="1" l="1"/>
  <c r="N61" i="1" s="1"/>
  <c r="K61" i="1"/>
</calcChain>
</file>

<file path=xl/sharedStrings.xml><?xml version="1.0" encoding="utf-8"?>
<sst xmlns="http://schemas.openxmlformats.org/spreadsheetml/2006/main" count="164" uniqueCount="120">
  <si>
    <t>к приказу Министерства строительства</t>
  </si>
  <si>
    <t>и жилищно-коммунального хозяйства</t>
  </si>
  <si>
    <t>Российской Федерации</t>
  </si>
  <si>
    <t>от 20 ноября 2025 г. № 728/пр</t>
  </si>
  <si>
    <t>О ДЕЯТЕЛЬНОСТИ ПО УПРАВЛЕНИЮ МНОГОКВАРТИРНЫМ ДОМОМ</t>
  </si>
  <si>
    <t>(полное наименование лица, осуществляющего управление многоквартирным домом)</t>
  </si>
  <si>
    <t xml:space="preserve">     Отчет о деятельности по управлению многоквартирным домом по адресу:</t>
  </si>
  <si>
    <t>(фамилия, имя, отчество (при наличии), должность)</t>
  </si>
  <si>
    <t xml:space="preserve">№ п/п </t>
  </si>
  <si>
    <t>Наименование работы (услуги)</t>
  </si>
  <si>
    <t>Ед.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</si>
  <si>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</si>
  <si>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</si>
  <si>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</si>
  <si>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Кол-во единиц работы (оказанной услуги)</t>
  </si>
  <si>
    <t>Количество единиц работы (оказанной услуги)</t>
  </si>
  <si>
    <t>Стоимость работы (оказанной услуги), руб.   (произведение граф 4 и 7)</t>
  </si>
  <si>
    <t>ИТОГО:</t>
  </si>
  <si>
    <t>2.</t>
  </si>
  <si>
    <t>№ п/п</t>
  </si>
  <si>
    <t>Наименование работы</t>
  </si>
  <si>
    <t>Основание проведения работы</t>
  </si>
  <si>
    <t>Реквизиты акта выполненных работ или адрес сайта в информационно - телекоммуникационной сети "Интернет", где размещен такой акт, при наличии подписанного  акта</t>
  </si>
  <si>
    <t>Объем выпоненных работ с единицами измерения</t>
  </si>
  <si>
    <t>Стоимость работы по текущему ремонту общего имущества, руб</t>
  </si>
  <si>
    <t>-</t>
  </si>
  <si>
    <t>3.</t>
  </si>
  <si>
    <t>4.</t>
  </si>
  <si>
    <t>Количество направленных претензий потребителям 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</si>
  <si>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</si>
  <si>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принудитльном порядке, в том числе исполненных после отчетного периода</t>
  </si>
  <si>
    <t>5.</t>
  </si>
  <si>
    <t>Задолженность на 1 января периода, следующего за отчетным, руб</t>
  </si>
  <si>
    <t xml:space="preserve">Вид платежа </t>
  </si>
  <si>
    <t>Задолженность на начало отчетного периода, руб</t>
  </si>
  <si>
    <t>Размер начисленных средств, руб</t>
  </si>
  <si>
    <t>Размер поступивших средств, руб</t>
  </si>
  <si>
    <t>Платежи собственников помещений в многоквартирном доме</t>
  </si>
  <si>
    <t>Благоустройство и обеспечение санитарного состояния МКД и придомовой территории</t>
  </si>
  <si>
    <t>1.</t>
  </si>
  <si>
    <t>Стоимость работы (оказанной услуги), (произведение граф 4 и 5)</t>
  </si>
  <si>
    <t>1.1.</t>
  </si>
  <si>
    <t>Уборка подъездов</t>
  </si>
  <si>
    <t>1.2.</t>
  </si>
  <si>
    <t>Содержание, уборка и благоустройство земельного участка, входящего в состав общего имущества</t>
  </si>
  <si>
    <t>1.3.</t>
  </si>
  <si>
    <t>Содержание и ремонт конструктивных элементов жилых зданий, относящихся к общему имуществу собственников помещений в МКД</t>
  </si>
  <si>
    <t>2.1.</t>
  </si>
  <si>
    <t>2.2.</t>
  </si>
  <si>
    <t>Содержание и ремонт конструктивных элементов</t>
  </si>
  <si>
    <t>Содержание кровли</t>
  </si>
  <si>
    <t>Содержание и ремонт оборудования и систем инженерно-технического обеспечения, относящегося к общему имуществу собственников помещений в многоквартирном доме</t>
  </si>
  <si>
    <t>3.1.</t>
  </si>
  <si>
    <t>Содержание, ремонт и подготовка системы отопления к сезонной эксплуатации</t>
  </si>
  <si>
    <t>3.2.</t>
  </si>
  <si>
    <t>Содержание, ремонт систем ХВС, ГВС и водоотведения</t>
  </si>
  <si>
    <t>Расходы на истребование задолженности по оплате помещений, содержание информационных систем, обеспечивающих сбор, обработку и хранение данных о платежах за помещения, ведение и хранение технической документации на МКД, выставление платёжных документов на оплату помещений и коммунальных услуг</t>
  </si>
  <si>
    <t>4.1.</t>
  </si>
  <si>
    <t>4.2.</t>
  </si>
  <si>
    <t>Работы по отдельно заключенным договорам</t>
  </si>
  <si>
    <t>Содержание и ремонт внутридомового электрооборудования и электрических сетей</t>
  </si>
  <si>
    <t>4.3.</t>
  </si>
  <si>
    <t>Обслуживание ОДПУ</t>
  </si>
  <si>
    <t>4.4.</t>
  </si>
  <si>
    <t>Санитарная обработка мест общего пользования (от грызунов и насекомых)</t>
  </si>
  <si>
    <t>4.5.</t>
  </si>
  <si>
    <t>Аварийное обслуживание</t>
  </si>
  <si>
    <t>Выполнение заявок населения</t>
  </si>
  <si>
    <t>Сведения о претензионно-исковой работе в отношении собственников и нанимателей помещений в многоквартирном доме, имеющих</t>
  </si>
  <si>
    <t xml:space="preserve"> задолженность по оплате за жилое помещение и (или) коммунальные услуги:</t>
  </si>
  <si>
    <t xml:space="preserve">   1.  За отчетный период выполнены следующие работы (оказаны следующие услуги) по содержанию общего имущества собственников</t>
  </si>
  <si>
    <t>помещений  в многоквартирном доме:</t>
  </si>
  <si>
    <t>Приложение № 2</t>
  </si>
  <si>
    <t>(адрес места приема населения лицом, осущестляющим управление многоквартирным домом, по вопросам отчета</t>
  </si>
  <si>
    <t>(основной государственный регистрационный номер/идентификационный номер налогоплательщика)</t>
  </si>
  <si>
    <t xml:space="preserve">                            Лицо, уполномоченное давать разъяснения по отчету:</t>
  </si>
  <si>
    <t xml:space="preserve">               Отчет о деятельности по управлению многоквартирным домом по адресу:</t>
  </si>
  <si>
    <t xml:space="preserve">         (номер телефона, адрес электронной почты (при наличии) лица, уполномоченного давать разъяснения по отчету</t>
  </si>
  <si>
    <t xml:space="preserve">            Общая площадь жилых и нежилых помещений в многоквартирном доме, принадлежащих собственникам жилых и нежилых </t>
  </si>
  <si>
    <t>многоквартирном доме:</t>
  </si>
  <si>
    <t xml:space="preserve">За отчетный период выполнены следующие работы по текущему ремонту общего имущества собственников помещений в </t>
  </si>
  <si>
    <t>Общий объем денежных средств, подлежащих внесению собственниками помещений в многоквартирном доме в качестве платы за текущий</t>
  </si>
  <si>
    <t>Сведения о начислениях лица, осуществляющего управление многоквартирным домом, собственникам и нанимателям помещений в</t>
  </si>
  <si>
    <t>многоквартирном доме за выполненные работы (оказанные услуги) по содержанию, управлению и текущему ремонту общего имущества</t>
  </si>
  <si>
    <t>многоквартирного дома, в том числе за оказанные дополнительные услуги (оказывваемые на основании решений общего собрания</t>
  </si>
  <si>
    <t>собственников помещений в многоквартирном доме), о поступлении средств от собственников и нанимателей помещений в многоквартирном</t>
  </si>
  <si>
    <t>доме за указанные работы (услуги) за отчетный период:</t>
  </si>
  <si>
    <t>Иркутская область, город Ангарск, 58 квартал, дом 37</t>
  </si>
  <si>
    <t xml:space="preserve">   за 2025 год</t>
  </si>
  <si>
    <t>Общество с ограниченной ответственностью "Управляющая компания "Бастион"</t>
  </si>
  <si>
    <t>ИНН 3808268572</t>
  </si>
  <si>
    <t xml:space="preserve">            ОТЧЕТ</t>
  </si>
  <si>
    <t>Уборка мест общего пользования, входящих в состав общего имущества многоквартирного дома</t>
  </si>
  <si>
    <t>Мирошникова Аэлита Александровна, экономист</t>
  </si>
  <si>
    <t>тел. 8(3955)52-47-98,   yk_bastion@bk.ru</t>
  </si>
  <si>
    <t>г. Ангарск,   квартал      47 ,       дом   1</t>
  </si>
  <si>
    <r>
      <t>Дата размещения отчёта: "__</t>
    </r>
    <r>
      <rPr>
        <b/>
        <i/>
        <u/>
        <sz val="12"/>
        <color theme="1"/>
        <rFont val="Times New Roman"/>
        <family val="1"/>
        <charset val="204"/>
      </rPr>
      <t>31</t>
    </r>
    <r>
      <rPr>
        <sz val="12"/>
        <color theme="1"/>
        <rFont val="Times New Roman"/>
        <family val="1"/>
        <charset val="204"/>
      </rPr>
      <t>__"__</t>
    </r>
    <r>
      <rPr>
        <b/>
        <i/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>__ ___</t>
    </r>
    <r>
      <rPr>
        <b/>
        <i/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>___г.</t>
    </r>
  </si>
  <si>
    <r>
      <t>помещений (без учета помещений, входящих в состав общего имущества многоквартирного дома):__</t>
    </r>
    <r>
      <rPr>
        <b/>
        <i/>
        <u/>
        <sz val="12"/>
        <color theme="1"/>
        <rFont val="Times New Roman"/>
        <family val="1"/>
        <charset val="204"/>
      </rPr>
      <t>2057,6_</t>
    </r>
    <r>
      <rPr>
        <sz val="11"/>
        <color theme="1"/>
        <rFont val="Times New Roman"/>
        <family val="1"/>
        <charset val="204"/>
      </rPr>
      <t>_кв.м</t>
    </r>
  </si>
  <si>
    <t>Платежи за дополнительные услуги (аренда) в многоквартирном доме</t>
  </si>
  <si>
    <t>0,01 (100 шт)</t>
  </si>
  <si>
    <t>4.7.</t>
  </si>
  <si>
    <t>Услуги по управлению МКД</t>
  </si>
  <si>
    <r>
      <t>Остаток /перерасход (сальдо) денежных средств на финансирование текущего ремонта на 1 января отчетного периода:_</t>
    </r>
    <r>
      <rPr>
        <u/>
        <sz val="11"/>
        <color theme="1"/>
        <rFont val="Times New Roman"/>
        <family val="1"/>
        <charset val="204"/>
      </rPr>
      <t>-285316,25</t>
    </r>
    <r>
      <rPr>
        <sz val="11"/>
        <color theme="1"/>
        <rFont val="Times New Roman"/>
        <family val="1"/>
        <charset val="204"/>
      </rPr>
      <t>_руб.</t>
    </r>
  </si>
  <si>
    <r>
      <t>ремонт общего имущества многоквартирного дома в составе платы за содержание жилого помещения, за отчетный период:__</t>
    </r>
    <r>
      <rPr>
        <u/>
        <sz val="11"/>
        <color theme="1"/>
        <rFont val="Times New Roman"/>
        <family val="1"/>
        <charset val="204"/>
      </rPr>
      <t xml:space="preserve">74109,6 </t>
    </r>
    <r>
      <rPr>
        <sz val="11"/>
        <color theme="1"/>
        <rFont val="Times New Roman"/>
        <family val="1"/>
        <charset val="204"/>
      </rPr>
      <t>руб.</t>
    </r>
  </si>
  <si>
    <t>Платежи нанимателей помещений в многоквартирном доме</t>
  </si>
  <si>
    <t>Обслуживание ВДГО</t>
  </si>
  <si>
    <t>Непредвиденные работы (форс-мажорные обстоятельства)</t>
  </si>
  <si>
    <t>4.6.</t>
  </si>
  <si>
    <t>4.8.</t>
  </si>
  <si>
    <t xml:space="preserve">4.9. </t>
  </si>
  <si>
    <t>4.10.</t>
  </si>
  <si>
    <t>Диагностирование ВДГО</t>
  </si>
  <si>
    <t>ГИС ЖКХ</t>
  </si>
  <si>
    <t>по факту</t>
  </si>
  <si>
    <t>м2</t>
  </si>
  <si>
    <r>
      <t xml:space="preserve">Стоимость работ по текущему ремонту, выполненных за отчетный период: </t>
    </r>
    <r>
      <rPr>
        <u/>
        <sz val="11"/>
        <color theme="1"/>
        <rFont val="Times New Roman"/>
        <family val="1"/>
        <charset val="204"/>
      </rPr>
      <t>3291,76</t>
    </r>
    <r>
      <rPr>
        <sz val="11"/>
        <color theme="1"/>
        <rFont val="Times New Roman"/>
        <family val="1"/>
        <charset val="204"/>
      </rPr>
      <t xml:space="preserve"> руб.</t>
    </r>
  </si>
  <si>
    <t>Восстановление герметизации дверных и оконных проемов монтажной пеной</t>
  </si>
  <si>
    <t xml:space="preserve">Монтаж почтовых ящиков </t>
  </si>
  <si>
    <r>
      <t>Остаток/перерасход (сальдо) денежных средств на финансирование текущего ремонта на 31 декабря отчетного периода:_</t>
    </r>
    <r>
      <rPr>
        <u/>
        <sz val="11"/>
        <color theme="1"/>
        <rFont val="Times New Roman"/>
        <family val="1"/>
        <charset val="204"/>
      </rPr>
      <t xml:space="preserve">-214498,52 </t>
    </r>
    <r>
      <rPr>
        <sz val="11"/>
        <color theme="1"/>
        <rFont val="Times New Roman"/>
        <family val="1"/>
        <charset val="204"/>
      </rPr>
      <t>руб.</t>
    </r>
  </si>
  <si>
    <r>
      <t>Стоимость услуг по управлению многоквартирным домом, оказанных за отчетный период:_</t>
    </r>
    <r>
      <rPr>
        <u/>
        <sz val="11"/>
        <color theme="1"/>
        <rFont val="Times New Roman"/>
        <family val="1"/>
        <charset val="204"/>
      </rPr>
      <t>313298,76</t>
    </r>
    <r>
      <rPr>
        <sz val="11"/>
        <color theme="1"/>
        <rFont val="Times New Roman"/>
        <family val="1"/>
        <charset val="204"/>
      </rPr>
      <t>_руб.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</si>
</sst>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2" fontId="1" fillId="0" borderId="0" xfId="0" applyNumberFormat="1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164" fontId="3" fillId="0" borderId="1" xfId="0" applyNumberFormat="1" applyFont="1" applyBorder="1"/>
    <xf numFmtId="2" fontId="2" fillId="2" borderId="15" xfId="0" applyNumberFormat="1" applyFont="1" applyFill="1" applyBorder="1" applyAlignment="1">
      <alignment vertical="center" wrapText="1"/>
    </xf>
    <xf numFmtId="2" fontId="2" fillId="2" borderId="13" xfId="0" applyNumberFormat="1" applyFont="1" applyFill="1" applyBorder="1" applyAlignment="1">
      <alignment vertical="center" wrapText="1"/>
    </xf>
    <xf numFmtId="2" fontId="2" fillId="2" borderId="14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8" fillId="2" borderId="16" xfId="0" applyFont="1" applyFill="1" applyBorder="1" applyAlignment="1"/>
    <xf numFmtId="0" fontId="8" fillId="2" borderId="13" xfId="0" applyFont="1" applyFill="1" applyBorder="1" applyAlignment="1"/>
    <xf numFmtId="0" fontId="8" fillId="2" borderId="14" xfId="0" applyFont="1" applyFill="1" applyBorder="1" applyAlignment="1">
      <alignment horizontal="center"/>
    </xf>
    <xf numFmtId="164" fontId="8" fillId="2" borderId="17" xfId="0" applyNumberFormat="1" applyFont="1" applyFill="1" applyBorder="1"/>
    <xf numFmtId="0" fontId="8" fillId="2" borderId="17" xfId="0" applyFont="1" applyFill="1" applyBorder="1" applyAlignment="1">
      <alignment horizontal="center"/>
    </xf>
    <xf numFmtId="164" fontId="8" fillId="2" borderId="18" xfId="0" applyNumberFormat="1" applyFon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/>
    <xf numFmtId="0" fontId="3" fillId="0" borderId="9" xfId="0" applyFont="1" applyBorder="1" applyAlignment="1"/>
    <xf numFmtId="0" fontId="3" fillId="3" borderId="0" xfId="0" applyFont="1" applyFill="1"/>
    <xf numFmtId="0" fontId="5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1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left" vertical="top" wrapText="1"/>
    </xf>
    <xf numFmtId="2" fontId="1" fillId="0" borderId="9" xfId="0" applyNumberFormat="1" applyFont="1" applyFill="1" applyBorder="1" applyAlignment="1">
      <alignment horizontal="left" vertical="top" wrapText="1"/>
    </xf>
    <xf numFmtId="2" fontId="1" fillId="0" borderId="8" xfId="0" applyNumberFormat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47-1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78">
          <cell r="A78" t="str">
            <v xml:space="preserve">     Монтаж аншлагов. стенда, вывески, доски объявления и т.д.</v>
          </cell>
          <cell r="G78">
            <v>614.39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5"/>
  <sheetViews>
    <sheetView tabSelected="1" view="pageBreakPreview" zoomScale="80" zoomScaleNormal="100" zoomScaleSheetLayoutView="80" workbookViewId="0">
      <selection activeCell="X75" sqref="X75"/>
    </sheetView>
  </sheetViews>
  <sheetFormatPr defaultColWidth="8.7109375" defaultRowHeight="15" x14ac:dyDescent="0.25"/>
  <cols>
    <col min="1" max="1" width="2.85546875" style="2" customWidth="1"/>
    <col min="2" max="2" width="1.85546875" style="2" customWidth="1"/>
    <col min="3" max="3" width="2.5703125" style="2" customWidth="1"/>
    <col min="4" max="4" width="18.85546875" style="2" customWidth="1"/>
    <col min="5" max="5" width="7.85546875" style="2" customWidth="1"/>
    <col min="6" max="6" width="8.5703125" style="2" customWidth="1"/>
    <col min="7" max="7" width="8.7109375" style="2"/>
    <col min="8" max="8" width="5.140625" style="2" customWidth="1"/>
    <col min="9" max="9" width="4.7109375" style="2" customWidth="1"/>
    <col min="10" max="10" width="9.7109375" style="2" customWidth="1"/>
    <col min="11" max="11" width="10.28515625" style="2" customWidth="1"/>
    <col min="12" max="12" width="3.5703125" style="2" customWidth="1"/>
    <col min="13" max="13" width="6.85546875" style="2" customWidth="1"/>
    <col min="14" max="14" width="12.28515625" style="2" customWidth="1"/>
    <col min="15" max="15" width="11.28515625" style="2" customWidth="1"/>
    <col min="16" max="16" width="14.5703125" style="2" customWidth="1"/>
    <col min="17" max="16384" width="8.7109375" style="2"/>
  </cols>
  <sheetData>
    <row r="1" spans="2:16" x14ac:dyDescent="0.25">
      <c r="K1" s="3"/>
      <c r="L1" s="3"/>
      <c r="M1" s="3"/>
      <c r="N1" s="3"/>
      <c r="O1" s="3"/>
      <c r="P1" s="3" t="s">
        <v>72</v>
      </c>
    </row>
    <row r="2" spans="2:16" x14ac:dyDescent="0.25">
      <c r="K2" s="3"/>
      <c r="L2" s="3"/>
      <c r="M2" s="3"/>
      <c r="N2" s="3"/>
      <c r="O2" s="3"/>
      <c r="P2" s="3" t="s">
        <v>0</v>
      </c>
    </row>
    <row r="3" spans="2:16" x14ac:dyDescent="0.25">
      <c r="K3" s="3"/>
      <c r="L3" s="3"/>
      <c r="M3" s="3"/>
      <c r="N3" s="3"/>
      <c r="O3" s="3"/>
      <c r="P3" s="3" t="s">
        <v>1</v>
      </c>
    </row>
    <row r="4" spans="2:16" x14ac:dyDescent="0.25">
      <c r="K4" s="3"/>
      <c r="L4" s="3"/>
      <c r="M4" s="3"/>
      <c r="N4" s="3"/>
      <c r="O4" s="3"/>
      <c r="P4" s="3" t="s">
        <v>2</v>
      </c>
    </row>
    <row r="5" spans="2:16" x14ac:dyDescent="0.25">
      <c r="K5" s="3"/>
      <c r="L5" s="3"/>
      <c r="M5" s="3"/>
      <c r="N5" s="3"/>
      <c r="O5" s="3"/>
      <c r="P5" s="3" t="s">
        <v>3</v>
      </c>
    </row>
    <row r="6" spans="2:16" ht="18.600000000000001" customHeight="1" x14ac:dyDescent="0.25">
      <c r="B6" s="53" t="s">
        <v>91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"/>
    </row>
    <row r="7" spans="2:16" ht="12.6" customHeight="1" x14ac:dyDescent="0.25">
      <c r="D7" s="53" t="s">
        <v>4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2:16" ht="5.0999999999999996" customHeight="1" x14ac:dyDescent="0.25"/>
    <row r="9" spans="2:16" ht="13.5" customHeight="1" x14ac:dyDescent="0.25">
      <c r="B9" s="2" t="s">
        <v>6</v>
      </c>
      <c r="C9" s="2" t="s">
        <v>6</v>
      </c>
      <c r="D9" s="53" t="s">
        <v>76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</row>
    <row r="10" spans="2:16" ht="18" customHeight="1" x14ac:dyDescent="0.25">
      <c r="B10" s="54" t="s">
        <v>95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2:16" ht="15.75" x14ac:dyDescent="0.25">
      <c r="D11" s="54" t="s">
        <v>88</v>
      </c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</row>
    <row r="12" spans="2:16" ht="4.5" customHeight="1" x14ac:dyDescent="0.25"/>
    <row r="13" spans="2:16" ht="17.45" customHeight="1" x14ac:dyDescent="0.25">
      <c r="B13" s="54" t="s">
        <v>89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</row>
    <row r="14" spans="2:16" x14ac:dyDescent="0.25">
      <c r="B14" s="55" t="s">
        <v>5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</row>
    <row r="15" spans="2:16" ht="18.95" customHeight="1" x14ac:dyDescent="0.25">
      <c r="B15" s="54" t="s">
        <v>87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2:16" x14ac:dyDescent="0.25">
      <c r="B16" s="55" t="s">
        <v>73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2:16" ht="5.0999999999999996" customHeight="1" x14ac:dyDescent="0.2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</row>
    <row r="18" spans="2:16" ht="20.100000000000001" customHeight="1" x14ac:dyDescent="0.25">
      <c r="B18" s="54" t="s">
        <v>90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</row>
    <row r="19" spans="2:16" x14ac:dyDescent="0.25">
      <c r="B19" s="55" t="s">
        <v>74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</row>
    <row r="20" spans="2:16" ht="8.4499999999999993" customHeight="1" x14ac:dyDescent="0.25"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2:16" ht="9" customHeight="1" x14ac:dyDescent="0.25"/>
    <row r="22" spans="2:16" ht="12" customHeight="1" x14ac:dyDescent="0.25">
      <c r="E22" s="53" t="s">
        <v>75</v>
      </c>
      <c r="F22" s="53"/>
      <c r="G22" s="53"/>
      <c r="H22" s="53"/>
      <c r="I22" s="53"/>
      <c r="J22" s="53"/>
      <c r="K22" s="53"/>
      <c r="L22" s="53"/>
      <c r="M22" s="53"/>
    </row>
    <row r="23" spans="2:16" ht="18" customHeight="1" x14ac:dyDescent="0.25">
      <c r="B23" s="54" t="s">
        <v>93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</row>
    <row r="24" spans="2:16" x14ac:dyDescent="0.25">
      <c r="B24" s="55" t="s">
        <v>7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</row>
    <row r="25" spans="2:16" ht="18" customHeight="1" x14ac:dyDescent="0.25">
      <c r="B25" s="54" t="s">
        <v>94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</row>
    <row r="26" spans="2:16" x14ac:dyDescent="0.25">
      <c r="B26" s="55" t="s">
        <v>77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2:16" ht="5.0999999999999996" customHeight="1" x14ac:dyDescent="0.25"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2:16" ht="18.95" customHeight="1" x14ac:dyDescent="0.25">
      <c r="B28" s="53" t="s">
        <v>78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2:16" ht="15.75" x14ac:dyDescent="0.25">
      <c r="B29" s="53" t="s">
        <v>97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</row>
    <row r="30" spans="2:16" ht="6" customHeight="1" x14ac:dyDescent="0.25"/>
    <row r="31" spans="2:16" ht="9.9499999999999993" hidden="1" customHeight="1" x14ac:dyDescent="0.25"/>
    <row r="32" spans="2:16" ht="24.6" customHeight="1" x14ac:dyDescent="0.25">
      <c r="C32" s="52" t="s">
        <v>96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4"/>
    </row>
    <row r="33" spans="2:19" ht="21" customHeight="1" x14ac:dyDescent="0.25"/>
    <row r="34" spans="2:19" x14ac:dyDescent="0.25">
      <c r="B34" s="2" t="s">
        <v>70</v>
      </c>
    </row>
    <row r="35" spans="2:19" x14ac:dyDescent="0.25">
      <c r="B35" s="2" t="s">
        <v>71</v>
      </c>
    </row>
    <row r="36" spans="2:19" ht="9.9499999999999993" customHeight="1" x14ac:dyDescent="0.25"/>
    <row r="37" spans="2:19" ht="30.95" customHeight="1" x14ac:dyDescent="0.25">
      <c r="B37" s="79" t="s">
        <v>8</v>
      </c>
      <c r="C37" s="80"/>
      <c r="D37" s="79" t="s">
        <v>9</v>
      </c>
      <c r="E37" s="80"/>
      <c r="F37" s="80"/>
      <c r="G37" s="80"/>
      <c r="H37" s="80"/>
      <c r="I37" s="87"/>
      <c r="J37" s="87" t="s">
        <v>10</v>
      </c>
      <c r="K37" s="104" t="s">
        <v>11</v>
      </c>
      <c r="L37" s="101" t="s">
        <v>12</v>
      </c>
      <c r="M37" s="102"/>
      <c r="N37" s="103"/>
      <c r="O37" s="99" t="s">
        <v>13</v>
      </c>
      <c r="P37" s="100"/>
    </row>
    <row r="38" spans="2:19" ht="92.1" customHeight="1" x14ac:dyDescent="0.25">
      <c r="B38" s="81"/>
      <c r="C38" s="82"/>
      <c r="D38" s="81"/>
      <c r="E38" s="82"/>
      <c r="F38" s="82"/>
      <c r="G38" s="82"/>
      <c r="H38" s="82"/>
      <c r="I38" s="88"/>
      <c r="J38" s="88"/>
      <c r="K38" s="105"/>
      <c r="L38" s="38" t="s">
        <v>14</v>
      </c>
      <c r="M38" s="38"/>
      <c r="N38" s="10" t="s">
        <v>40</v>
      </c>
      <c r="O38" s="11" t="s">
        <v>15</v>
      </c>
      <c r="P38" s="12" t="s">
        <v>16</v>
      </c>
    </row>
    <row r="39" spans="2:19" s="16" customFormat="1" ht="12.75" x14ac:dyDescent="0.2">
      <c r="B39" s="95">
        <v>1</v>
      </c>
      <c r="C39" s="96"/>
      <c r="D39" s="65">
        <v>2</v>
      </c>
      <c r="E39" s="66"/>
      <c r="F39" s="66"/>
      <c r="G39" s="66"/>
      <c r="H39" s="66"/>
      <c r="I39" s="67"/>
      <c r="J39" s="13">
        <v>3</v>
      </c>
      <c r="K39" s="14">
        <v>4</v>
      </c>
      <c r="L39" s="72">
        <v>5</v>
      </c>
      <c r="M39" s="72"/>
      <c r="N39" s="14">
        <v>6</v>
      </c>
      <c r="O39" s="14">
        <v>7</v>
      </c>
      <c r="P39" s="15">
        <v>8</v>
      </c>
    </row>
    <row r="40" spans="2:19" ht="29.1" customHeight="1" x14ac:dyDescent="0.25">
      <c r="B40" s="97" t="s">
        <v>39</v>
      </c>
      <c r="C40" s="98"/>
      <c r="D40" s="62" t="s">
        <v>38</v>
      </c>
      <c r="E40" s="63"/>
      <c r="F40" s="63"/>
      <c r="G40" s="63"/>
      <c r="H40" s="63"/>
      <c r="I40" s="64"/>
      <c r="J40" s="17" t="s">
        <v>114</v>
      </c>
      <c r="K40" s="18">
        <f>SUM(K41:K43)</f>
        <v>4.34</v>
      </c>
      <c r="L40" s="68">
        <v>2057.6</v>
      </c>
      <c r="M40" s="68"/>
      <c r="N40" s="19">
        <f>K40*L40*12</f>
        <v>107159.80799999999</v>
      </c>
      <c r="O40" s="18">
        <v>2057.6</v>
      </c>
      <c r="P40" s="20">
        <f>SUM(P41:P43)</f>
        <v>106902.29399999999</v>
      </c>
      <c r="S40" s="61"/>
    </row>
    <row r="41" spans="2:19" ht="17.100000000000001" customHeight="1" x14ac:dyDescent="0.25">
      <c r="B41" s="42" t="s">
        <v>41</v>
      </c>
      <c r="C41" s="43"/>
      <c r="D41" s="69" t="s">
        <v>42</v>
      </c>
      <c r="E41" s="70"/>
      <c r="F41" s="70"/>
      <c r="G41" s="70"/>
      <c r="H41" s="70"/>
      <c r="I41" s="71"/>
      <c r="J41" s="35" t="s">
        <v>114</v>
      </c>
      <c r="K41" s="21">
        <v>1.56</v>
      </c>
      <c r="L41" s="42">
        <v>2057.6</v>
      </c>
      <c r="M41" s="43"/>
      <c r="N41" s="6">
        <f>K41*L41*12</f>
        <v>38518.271999999997</v>
      </c>
      <c r="O41" s="22">
        <v>2057.6</v>
      </c>
      <c r="P41" s="6">
        <f>K41*O41*12</f>
        <v>38518.271999999997</v>
      </c>
      <c r="S41" s="61"/>
    </row>
    <row r="42" spans="2:19" ht="29.1" customHeight="1" x14ac:dyDescent="0.25">
      <c r="B42" s="42" t="s">
        <v>43</v>
      </c>
      <c r="C42" s="43"/>
      <c r="D42" s="69" t="s">
        <v>44</v>
      </c>
      <c r="E42" s="70"/>
      <c r="F42" s="70"/>
      <c r="G42" s="70"/>
      <c r="H42" s="70"/>
      <c r="I42" s="71"/>
      <c r="J42" s="35" t="s">
        <v>114</v>
      </c>
      <c r="K42" s="21">
        <f>2.41+0.3</f>
        <v>2.71</v>
      </c>
      <c r="L42" s="42">
        <v>2057.6</v>
      </c>
      <c r="M42" s="43"/>
      <c r="N42" s="6">
        <f>K42*L42*12</f>
        <v>66913.152000000002</v>
      </c>
      <c r="O42" s="22">
        <v>2057.6</v>
      </c>
      <c r="P42" s="6">
        <f>K42*O42*12+1470.87</f>
        <v>68384.021999999997</v>
      </c>
      <c r="S42" s="61"/>
    </row>
    <row r="43" spans="2:19" ht="29.1" customHeight="1" x14ac:dyDescent="0.25">
      <c r="B43" s="42" t="s">
        <v>45</v>
      </c>
      <c r="C43" s="43"/>
      <c r="D43" s="69" t="s">
        <v>92</v>
      </c>
      <c r="E43" s="70"/>
      <c r="F43" s="70"/>
      <c r="G43" s="70"/>
      <c r="H43" s="70"/>
      <c r="I43" s="71"/>
      <c r="J43" s="35" t="s">
        <v>114</v>
      </c>
      <c r="K43" s="21">
        <v>7.0000000000000007E-2</v>
      </c>
      <c r="L43" s="42">
        <v>2057.6</v>
      </c>
      <c r="M43" s="43"/>
      <c r="N43" s="6">
        <f t="shared" ref="N43:N60" si="0">K43*L43*12</f>
        <v>1728.384</v>
      </c>
      <c r="O43" s="22">
        <v>2057.6</v>
      </c>
      <c r="P43" s="6">
        <v>0</v>
      </c>
      <c r="S43" s="61"/>
    </row>
    <row r="44" spans="2:19" ht="39.75" customHeight="1" x14ac:dyDescent="0.25">
      <c r="B44" s="56" t="s">
        <v>18</v>
      </c>
      <c r="C44" s="57"/>
      <c r="D44" s="73" t="s">
        <v>46</v>
      </c>
      <c r="E44" s="74"/>
      <c r="F44" s="74"/>
      <c r="G44" s="74"/>
      <c r="H44" s="74"/>
      <c r="I44" s="75"/>
      <c r="J44" s="17" t="s">
        <v>114</v>
      </c>
      <c r="K44" s="18">
        <f>SUM(K45:K46)</f>
        <v>1.27</v>
      </c>
      <c r="L44" s="56">
        <v>2057.6</v>
      </c>
      <c r="M44" s="57"/>
      <c r="N44" s="19">
        <f>SUM(N45:N46)</f>
        <v>31357.824000000001</v>
      </c>
      <c r="O44" s="18">
        <v>2057.6</v>
      </c>
      <c r="P44" s="19">
        <f>SUM(P45:P46)</f>
        <v>32848.959999999999</v>
      </c>
      <c r="S44" s="61"/>
    </row>
    <row r="45" spans="2:19" x14ac:dyDescent="0.25">
      <c r="B45" s="42" t="s">
        <v>47</v>
      </c>
      <c r="C45" s="43"/>
      <c r="D45" s="76" t="s">
        <v>49</v>
      </c>
      <c r="E45" s="77"/>
      <c r="F45" s="77"/>
      <c r="G45" s="77"/>
      <c r="H45" s="77"/>
      <c r="I45" s="78"/>
      <c r="J45" s="35" t="s">
        <v>114</v>
      </c>
      <c r="K45" s="21">
        <v>0.91</v>
      </c>
      <c r="L45" s="42">
        <v>2057.6</v>
      </c>
      <c r="M45" s="43"/>
      <c r="N45" s="6">
        <f t="shared" si="0"/>
        <v>22468.991999999998</v>
      </c>
      <c r="O45" s="22">
        <v>2057.6</v>
      </c>
      <c r="P45" s="6">
        <f>32848.96-P46</f>
        <v>23406.799999999999</v>
      </c>
      <c r="S45" s="61"/>
    </row>
    <row r="46" spans="2:19" x14ac:dyDescent="0.25">
      <c r="B46" s="83" t="s">
        <v>48</v>
      </c>
      <c r="C46" s="84"/>
      <c r="D46" s="76" t="s">
        <v>50</v>
      </c>
      <c r="E46" s="77"/>
      <c r="F46" s="77"/>
      <c r="G46" s="77"/>
      <c r="H46" s="77"/>
      <c r="I46" s="78"/>
      <c r="J46" s="35" t="s">
        <v>114</v>
      </c>
      <c r="K46" s="21">
        <v>0.36</v>
      </c>
      <c r="L46" s="42">
        <v>2057.6</v>
      </c>
      <c r="M46" s="43"/>
      <c r="N46" s="6">
        <f t="shared" si="0"/>
        <v>8888.8320000000003</v>
      </c>
      <c r="O46" s="22"/>
      <c r="P46" s="6">
        <f>3216.35+774.6+3893.56+1557.65</f>
        <v>9442.16</v>
      </c>
      <c r="S46" s="61"/>
    </row>
    <row r="47" spans="2:19" ht="58.5" customHeight="1" x14ac:dyDescent="0.25">
      <c r="B47" s="56" t="s">
        <v>26</v>
      </c>
      <c r="C47" s="57"/>
      <c r="D47" s="73" t="s">
        <v>51</v>
      </c>
      <c r="E47" s="74"/>
      <c r="F47" s="74"/>
      <c r="G47" s="74"/>
      <c r="H47" s="74"/>
      <c r="I47" s="75"/>
      <c r="J47" s="17" t="s">
        <v>114</v>
      </c>
      <c r="K47" s="18">
        <f>SUM(K48:K49)</f>
        <v>1.5499999999999998</v>
      </c>
      <c r="L47" s="56">
        <v>2057.6</v>
      </c>
      <c r="M47" s="57"/>
      <c r="N47" s="19">
        <f t="shared" si="0"/>
        <v>38271.359999999993</v>
      </c>
      <c r="O47" s="18">
        <v>2057.6</v>
      </c>
      <c r="P47" s="19">
        <f>SUM(P48:P49)</f>
        <v>63281.959999999992</v>
      </c>
      <c r="S47" s="61"/>
    </row>
    <row r="48" spans="2:19" ht="29.1" customHeight="1" x14ac:dyDescent="0.25">
      <c r="B48" s="83" t="s">
        <v>52</v>
      </c>
      <c r="C48" s="84"/>
      <c r="D48" s="58" t="s">
        <v>53</v>
      </c>
      <c r="E48" s="59"/>
      <c r="F48" s="59"/>
      <c r="G48" s="59"/>
      <c r="H48" s="59"/>
      <c r="I48" s="60"/>
      <c r="J48" s="35" t="s">
        <v>114</v>
      </c>
      <c r="K48" s="21">
        <v>1.38</v>
      </c>
      <c r="L48" s="42">
        <v>2057.6</v>
      </c>
      <c r="M48" s="43"/>
      <c r="N48" s="6">
        <f t="shared" si="0"/>
        <v>34073.856</v>
      </c>
      <c r="O48" s="22"/>
      <c r="P48" s="6">
        <f>70519.4-P49-P59</f>
        <v>58537.959999999992</v>
      </c>
      <c r="S48" s="61"/>
    </row>
    <row r="49" spans="2:19" x14ac:dyDescent="0.25">
      <c r="B49" s="42" t="s">
        <v>54</v>
      </c>
      <c r="C49" s="43"/>
      <c r="D49" s="44" t="s">
        <v>55</v>
      </c>
      <c r="E49" s="44"/>
      <c r="F49" s="44"/>
      <c r="G49" s="44"/>
      <c r="H49" s="44"/>
      <c r="I49" s="44"/>
      <c r="J49" s="35" t="s">
        <v>114</v>
      </c>
      <c r="K49" s="21">
        <v>0.17</v>
      </c>
      <c r="L49" s="42">
        <v>2057.6</v>
      </c>
      <c r="M49" s="43"/>
      <c r="N49" s="6">
        <f t="shared" si="0"/>
        <v>4197.5040000000008</v>
      </c>
      <c r="O49" s="22"/>
      <c r="P49" s="6">
        <f>473.05+4270.95</f>
        <v>4744</v>
      </c>
      <c r="S49" s="61"/>
    </row>
    <row r="50" spans="2:19" x14ac:dyDescent="0.25">
      <c r="B50" s="56" t="s">
        <v>27</v>
      </c>
      <c r="C50" s="57"/>
      <c r="D50" s="73" t="s">
        <v>59</v>
      </c>
      <c r="E50" s="74"/>
      <c r="F50" s="74"/>
      <c r="G50" s="74"/>
      <c r="H50" s="74"/>
      <c r="I50" s="75"/>
      <c r="J50" s="17" t="s">
        <v>114</v>
      </c>
      <c r="K50" s="18">
        <f>SUM(K51:K60)</f>
        <v>4.24</v>
      </c>
      <c r="L50" s="56">
        <v>2057.6</v>
      </c>
      <c r="M50" s="57"/>
      <c r="N50" s="19">
        <f t="shared" si="0"/>
        <v>104690.68799999999</v>
      </c>
      <c r="O50" s="18"/>
      <c r="P50" s="19">
        <f>SUM(P51:P59)</f>
        <v>66108.709999999992</v>
      </c>
      <c r="S50" s="61"/>
    </row>
    <row r="51" spans="2:19" ht="80.25" customHeight="1" x14ac:dyDescent="0.25">
      <c r="B51" s="83" t="s">
        <v>57</v>
      </c>
      <c r="C51" s="84"/>
      <c r="D51" s="58" t="s">
        <v>56</v>
      </c>
      <c r="E51" s="59"/>
      <c r="F51" s="59"/>
      <c r="G51" s="59"/>
      <c r="H51" s="59"/>
      <c r="I51" s="60"/>
      <c r="J51" s="35" t="s">
        <v>114</v>
      </c>
      <c r="K51" s="21">
        <v>0.24</v>
      </c>
      <c r="L51" s="42">
        <v>2057.6</v>
      </c>
      <c r="M51" s="43"/>
      <c r="N51" s="6">
        <f t="shared" si="0"/>
        <v>5925.887999999999</v>
      </c>
      <c r="O51" s="22">
        <v>2057.6</v>
      </c>
      <c r="P51" s="6">
        <f>12000+400+5925.84</f>
        <v>18325.84</v>
      </c>
      <c r="S51" s="61"/>
    </row>
    <row r="52" spans="2:19" ht="27" customHeight="1" x14ac:dyDescent="0.25">
      <c r="B52" s="83" t="s">
        <v>58</v>
      </c>
      <c r="C52" s="84"/>
      <c r="D52" s="44" t="s">
        <v>60</v>
      </c>
      <c r="E52" s="44"/>
      <c r="F52" s="44"/>
      <c r="G52" s="44"/>
      <c r="H52" s="44"/>
      <c r="I52" s="44"/>
      <c r="J52" s="35" t="s">
        <v>114</v>
      </c>
      <c r="K52" s="21">
        <v>0.32</v>
      </c>
      <c r="L52" s="42">
        <v>2057.6</v>
      </c>
      <c r="M52" s="43"/>
      <c r="N52" s="6">
        <f t="shared" si="0"/>
        <v>7901.1840000000002</v>
      </c>
      <c r="O52" s="22">
        <v>2057.6</v>
      </c>
      <c r="P52" s="6">
        <v>11851.51</v>
      </c>
      <c r="S52" s="61"/>
    </row>
    <row r="53" spans="2:19" x14ac:dyDescent="0.25">
      <c r="B53" s="83" t="s">
        <v>61</v>
      </c>
      <c r="C53" s="84"/>
      <c r="D53" s="76" t="s">
        <v>62</v>
      </c>
      <c r="E53" s="77"/>
      <c r="F53" s="77"/>
      <c r="G53" s="77"/>
      <c r="H53" s="77"/>
      <c r="I53" s="78"/>
      <c r="J53" s="35" t="s">
        <v>114</v>
      </c>
      <c r="K53" s="21">
        <v>0.63</v>
      </c>
      <c r="L53" s="42">
        <v>2057.6</v>
      </c>
      <c r="M53" s="43"/>
      <c r="N53" s="6">
        <f t="shared" si="0"/>
        <v>15555.456</v>
      </c>
      <c r="O53" s="22">
        <v>2057.6</v>
      </c>
      <c r="P53" s="6">
        <v>15600</v>
      </c>
      <c r="S53" s="61"/>
    </row>
    <row r="54" spans="2:19" x14ac:dyDescent="0.25">
      <c r="B54" s="83" t="s">
        <v>63</v>
      </c>
      <c r="C54" s="84"/>
      <c r="D54" s="76" t="s">
        <v>105</v>
      </c>
      <c r="E54" s="77"/>
      <c r="F54" s="77"/>
      <c r="G54" s="77"/>
      <c r="H54" s="77"/>
      <c r="I54" s="78"/>
      <c r="J54" s="35" t="s">
        <v>114</v>
      </c>
      <c r="K54" s="22">
        <v>0.41</v>
      </c>
      <c r="L54" s="42">
        <v>2057.6</v>
      </c>
      <c r="M54" s="43"/>
      <c r="N54" s="6">
        <f t="shared" si="0"/>
        <v>10123.391999999998</v>
      </c>
      <c r="O54" s="22">
        <v>2057.6</v>
      </c>
      <c r="P54" s="6">
        <v>9143.2800000000007</v>
      </c>
      <c r="S54" s="61"/>
    </row>
    <row r="55" spans="2:19" x14ac:dyDescent="0.25">
      <c r="B55" s="83" t="s">
        <v>65</v>
      </c>
      <c r="C55" s="84"/>
      <c r="D55" s="76" t="s">
        <v>111</v>
      </c>
      <c r="E55" s="77"/>
      <c r="F55" s="77"/>
      <c r="G55" s="77"/>
      <c r="H55" s="77"/>
      <c r="I55" s="78"/>
      <c r="J55" s="35" t="s">
        <v>114</v>
      </c>
      <c r="K55" s="22">
        <v>0.17</v>
      </c>
      <c r="L55" s="42">
        <v>2057.6</v>
      </c>
      <c r="M55" s="43"/>
      <c r="N55" s="6">
        <f t="shared" si="0"/>
        <v>4197.5040000000008</v>
      </c>
      <c r="O55" s="22">
        <v>2057.6</v>
      </c>
      <c r="P55" s="6">
        <v>0</v>
      </c>
      <c r="S55" s="61"/>
    </row>
    <row r="56" spans="2:19" ht="26.45" customHeight="1" x14ac:dyDescent="0.25">
      <c r="B56" s="83" t="s">
        <v>107</v>
      </c>
      <c r="C56" s="84"/>
      <c r="D56" s="76" t="s">
        <v>64</v>
      </c>
      <c r="E56" s="77"/>
      <c r="F56" s="77"/>
      <c r="G56" s="77"/>
      <c r="H56" s="77"/>
      <c r="I56" s="78"/>
      <c r="J56" s="35" t="s">
        <v>114</v>
      </c>
      <c r="K56" s="21">
        <v>0.09</v>
      </c>
      <c r="L56" s="42">
        <v>2057.6</v>
      </c>
      <c r="M56" s="43"/>
      <c r="N56" s="6">
        <f t="shared" si="0"/>
        <v>2222.2080000000001</v>
      </c>
      <c r="O56" s="22">
        <v>2057.6</v>
      </c>
      <c r="P56" s="6">
        <v>0</v>
      </c>
      <c r="S56" s="61"/>
    </row>
    <row r="57" spans="2:19" x14ac:dyDescent="0.25">
      <c r="B57" s="83" t="s">
        <v>100</v>
      </c>
      <c r="C57" s="84"/>
      <c r="D57" s="76" t="s">
        <v>106</v>
      </c>
      <c r="E57" s="77"/>
      <c r="F57" s="77"/>
      <c r="G57" s="77"/>
      <c r="H57" s="77"/>
      <c r="I57" s="78"/>
      <c r="J57" s="35" t="s">
        <v>114</v>
      </c>
      <c r="K57" s="22">
        <v>0.05</v>
      </c>
      <c r="L57" s="42">
        <v>2057.6</v>
      </c>
      <c r="M57" s="43"/>
      <c r="N57" s="6">
        <f t="shared" si="0"/>
        <v>1234.56</v>
      </c>
      <c r="O57" s="22">
        <v>2057.6</v>
      </c>
      <c r="P57" s="6">
        <v>0</v>
      </c>
      <c r="S57" s="61"/>
    </row>
    <row r="58" spans="2:19" ht="15.95" customHeight="1" x14ac:dyDescent="0.25">
      <c r="B58" s="83" t="s">
        <v>108</v>
      </c>
      <c r="C58" s="84"/>
      <c r="D58" s="76" t="s">
        <v>66</v>
      </c>
      <c r="E58" s="77"/>
      <c r="F58" s="77"/>
      <c r="G58" s="77"/>
      <c r="H58" s="77"/>
      <c r="I58" s="78"/>
      <c r="J58" s="35" t="s">
        <v>114</v>
      </c>
      <c r="K58" s="21">
        <v>0.15</v>
      </c>
      <c r="L58" s="42">
        <v>2057.6</v>
      </c>
      <c r="M58" s="43"/>
      <c r="N58" s="6">
        <f t="shared" si="0"/>
        <v>3703.68</v>
      </c>
      <c r="O58" s="22">
        <v>2057.6</v>
      </c>
      <c r="P58" s="6">
        <v>3950.64</v>
      </c>
      <c r="S58" s="61"/>
    </row>
    <row r="59" spans="2:19" ht="15" customHeight="1" x14ac:dyDescent="0.25">
      <c r="B59" s="36" t="s">
        <v>109</v>
      </c>
      <c r="C59" s="36"/>
      <c r="D59" s="44" t="s">
        <v>67</v>
      </c>
      <c r="E59" s="44"/>
      <c r="F59" s="44"/>
      <c r="G59" s="44"/>
      <c r="H59" s="44"/>
      <c r="I59" s="44"/>
      <c r="J59" s="35" t="s">
        <v>114</v>
      </c>
      <c r="K59" s="21">
        <v>0.3</v>
      </c>
      <c r="L59" s="42">
        <v>2057.6</v>
      </c>
      <c r="M59" s="43"/>
      <c r="N59" s="6">
        <f t="shared" si="0"/>
        <v>7407.36</v>
      </c>
      <c r="O59" s="22">
        <v>2057.6</v>
      </c>
      <c r="P59" s="6">
        <f>1325.33+2839.91+3072.2</f>
        <v>7237.44</v>
      </c>
      <c r="S59" s="61"/>
    </row>
    <row r="60" spans="2:19" ht="15" customHeight="1" x14ac:dyDescent="0.25">
      <c r="B60" s="36" t="s">
        <v>110</v>
      </c>
      <c r="C60" s="36"/>
      <c r="D60" s="44" t="s">
        <v>101</v>
      </c>
      <c r="E60" s="44"/>
      <c r="F60" s="44"/>
      <c r="G60" s="44"/>
      <c r="H60" s="44"/>
      <c r="I60" s="44"/>
      <c r="J60" s="35" t="s">
        <v>114</v>
      </c>
      <c r="K60" s="21">
        <v>1.88</v>
      </c>
      <c r="L60" s="42">
        <v>2057.6</v>
      </c>
      <c r="M60" s="43"/>
      <c r="N60" s="6">
        <f t="shared" si="0"/>
        <v>46419.455999999991</v>
      </c>
      <c r="O60" s="22">
        <v>2057.6</v>
      </c>
      <c r="P60" s="6">
        <v>40865.06</v>
      </c>
      <c r="Q60" s="34"/>
      <c r="S60" s="23"/>
    </row>
    <row r="61" spans="2:19" ht="15.75" thickBot="1" x14ac:dyDescent="0.3">
      <c r="B61" s="24"/>
      <c r="C61" s="25" t="s">
        <v>17</v>
      </c>
      <c r="D61" s="7"/>
      <c r="E61" s="8"/>
      <c r="F61" s="8"/>
      <c r="G61" s="8"/>
      <c r="H61" s="8"/>
      <c r="I61" s="9"/>
      <c r="J61" s="17" t="s">
        <v>114</v>
      </c>
      <c r="K61" s="26">
        <f>K50+K47+K44+K40</f>
        <v>11.4</v>
      </c>
      <c r="L61" s="85" t="s">
        <v>25</v>
      </c>
      <c r="M61" s="86"/>
      <c r="N61" s="27">
        <f>N50+N47+N44+N40</f>
        <v>281479.67999999993</v>
      </c>
      <c r="O61" s="28" t="s">
        <v>25</v>
      </c>
      <c r="P61" s="29">
        <f>P50+P47+P44+P40+P60</f>
        <v>310006.984</v>
      </c>
    </row>
    <row r="62" spans="2:19" ht="9" customHeight="1" x14ac:dyDescent="0.25">
      <c r="D62" s="1"/>
      <c r="E62" s="1"/>
      <c r="F62" s="1"/>
      <c r="G62" s="1"/>
      <c r="H62" s="1"/>
      <c r="I62" s="1"/>
    </row>
    <row r="63" spans="2:19" ht="14.45" customHeight="1" x14ac:dyDescent="0.25">
      <c r="B63" s="53" t="s">
        <v>18</v>
      </c>
      <c r="C63" s="53"/>
      <c r="D63" s="30" t="s">
        <v>80</v>
      </c>
    </row>
    <row r="64" spans="2:19" x14ac:dyDescent="0.25">
      <c r="C64" s="39" t="s">
        <v>79</v>
      </c>
      <c r="D64" s="39"/>
      <c r="E64" s="39"/>
      <c r="F64" s="39"/>
      <c r="G64" s="39"/>
      <c r="H64" s="39"/>
      <c r="I64" s="39"/>
    </row>
    <row r="65" spans="2:16" x14ac:dyDescent="0.25">
      <c r="D65" s="30" t="s">
        <v>102</v>
      </c>
    </row>
    <row r="66" spans="2:16" x14ac:dyDescent="0.25">
      <c r="D66" s="30" t="s">
        <v>81</v>
      </c>
    </row>
    <row r="67" spans="2:16" x14ac:dyDescent="0.25">
      <c r="C67" s="39" t="s">
        <v>103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2:16" x14ac:dyDescent="0.25">
      <c r="D68" s="39" t="s">
        <v>115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2:16" x14ac:dyDescent="0.25">
      <c r="D69" s="39" t="s">
        <v>118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2:16" ht="8.4499999999999993" customHeight="1" x14ac:dyDescent="0.25"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2:16" hidden="1" x14ac:dyDescent="0.25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6" hidden="1" x14ac:dyDescent="0.25"/>
    <row r="73" spans="2:16" ht="6.95" hidden="1" customHeight="1" x14ac:dyDescent="0.25"/>
    <row r="74" spans="2:16" ht="0.95" hidden="1" customHeight="1" x14ac:dyDescent="0.25"/>
    <row r="75" spans="2:16" ht="119.1" customHeight="1" x14ac:dyDescent="0.25">
      <c r="B75" s="38" t="s">
        <v>19</v>
      </c>
      <c r="C75" s="38"/>
      <c r="D75" s="38" t="s">
        <v>20</v>
      </c>
      <c r="E75" s="38"/>
      <c r="F75" s="38"/>
      <c r="G75" s="38"/>
      <c r="H75" s="38"/>
      <c r="I75" s="38" t="s">
        <v>21</v>
      </c>
      <c r="J75" s="38"/>
      <c r="K75" s="38" t="s">
        <v>24</v>
      </c>
      <c r="L75" s="38"/>
      <c r="M75" s="38" t="s">
        <v>23</v>
      </c>
      <c r="N75" s="38"/>
      <c r="O75" s="38" t="s">
        <v>22</v>
      </c>
      <c r="P75" s="38"/>
    </row>
    <row r="76" spans="2:16" s="16" customFormat="1" ht="14.45" customHeight="1" x14ac:dyDescent="0.2">
      <c r="B76" s="37">
        <v>1</v>
      </c>
      <c r="C76" s="37"/>
      <c r="D76" s="51">
        <v>2</v>
      </c>
      <c r="E76" s="51"/>
      <c r="F76" s="51"/>
      <c r="G76" s="51"/>
      <c r="H76" s="51"/>
      <c r="I76" s="37">
        <v>3</v>
      </c>
      <c r="J76" s="37"/>
      <c r="K76" s="37">
        <v>4</v>
      </c>
      <c r="L76" s="37"/>
      <c r="M76" s="37">
        <v>5</v>
      </c>
      <c r="N76" s="37"/>
      <c r="O76" s="37">
        <v>6</v>
      </c>
      <c r="P76" s="37"/>
    </row>
    <row r="77" spans="2:16" ht="27.75" customHeight="1" x14ac:dyDescent="0.25">
      <c r="B77" s="40" t="s">
        <v>39</v>
      </c>
      <c r="C77" s="41"/>
      <c r="D77" s="112" t="s">
        <v>116</v>
      </c>
      <c r="E77" s="113"/>
      <c r="F77" s="113"/>
      <c r="G77" s="113"/>
      <c r="H77" s="114"/>
      <c r="I77" s="115" t="s">
        <v>113</v>
      </c>
      <c r="J77" s="116"/>
      <c r="K77" s="117">
        <v>2246.36</v>
      </c>
      <c r="L77" s="118"/>
      <c r="M77" s="115" t="s">
        <v>99</v>
      </c>
      <c r="N77" s="116"/>
      <c r="O77" s="115" t="s">
        <v>112</v>
      </c>
      <c r="P77" s="116"/>
    </row>
    <row r="78" spans="2:16" ht="27.75" customHeight="1" x14ac:dyDescent="0.25">
      <c r="B78" s="40">
        <v>2</v>
      </c>
      <c r="C78" s="41"/>
      <c r="D78" s="112" t="s">
        <v>117</v>
      </c>
      <c r="E78" s="113"/>
      <c r="F78" s="113"/>
      <c r="G78" s="113"/>
      <c r="H78" s="114"/>
      <c r="I78" s="115" t="s">
        <v>113</v>
      </c>
      <c r="J78" s="116"/>
      <c r="K78" s="117">
        <v>431.01</v>
      </c>
      <c r="L78" s="118"/>
      <c r="M78" s="115" t="s">
        <v>99</v>
      </c>
      <c r="N78" s="116"/>
      <c r="O78" s="115" t="s">
        <v>112</v>
      </c>
      <c r="P78" s="116"/>
    </row>
    <row r="79" spans="2:16" ht="27.75" customHeight="1" x14ac:dyDescent="0.25">
      <c r="B79" s="40">
        <v>3</v>
      </c>
      <c r="C79" s="41"/>
      <c r="D79" s="119" t="str">
        <f>[1]Sheet1!A78</f>
        <v xml:space="preserve">     Монтаж аншлагов. стенда, вывески, доски объявления и т.д.</v>
      </c>
      <c r="E79" s="120"/>
      <c r="F79" s="120"/>
      <c r="G79" s="120"/>
      <c r="H79" s="121"/>
      <c r="I79" s="115" t="s">
        <v>113</v>
      </c>
      <c r="J79" s="116"/>
      <c r="K79" s="117">
        <f>[1]Sheet1!G78</f>
        <v>614.39</v>
      </c>
      <c r="L79" s="118"/>
      <c r="M79" s="115" t="s">
        <v>99</v>
      </c>
      <c r="N79" s="116"/>
      <c r="O79" s="115" t="s">
        <v>112</v>
      </c>
      <c r="P79" s="116"/>
    </row>
    <row r="80" spans="2:16" x14ac:dyDescent="0.25">
      <c r="B80" s="31" t="s">
        <v>17</v>
      </c>
      <c r="C80" s="31"/>
      <c r="D80" s="32"/>
      <c r="E80" s="33"/>
      <c r="F80" s="33"/>
      <c r="G80" s="33"/>
      <c r="H80" s="33"/>
      <c r="I80" s="42" t="s">
        <v>25</v>
      </c>
      <c r="J80" s="43"/>
      <c r="K80" s="89">
        <f>SUM(K77:L79)</f>
        <v>3291.7599999999998</v>
      </c>
      <c r="L80" s="90"/>
      <c r="M80" s="42" t="s">
        <v>25</v>
      </c>
      <c r="N80" s="43"/>
      <c r="O80" s="42" t="s">
        <v>25</v>
      </c>
      <c r="P80" s="43"/>
    </row>
    <row r="81" spans="2:16" ht="7.5" customHeight="1" x14ac:dyDescent="0.25"/>
    <row r="82" spans="2:16" x14ac:dyDescent="0.25">
      <c r="B82" s="53" t="s">
        <v>26</v>
      </c>
      <c r="C82" s="53"/>
      <c r="D82" s="2" t="s">
        <v>119</v>
      </c>
    </row>
    <row r="83" spans="2:16" x14ac:dyDescent="0.25">
      <c r="B83" s="53" t="s">
        <v>27</v>
      </c>
      <c r="C83" s="53"/>
      <c r="D83" s="2" t="s">
        <v>68</v>
      </c>
    </row>
    <row r="84" spans="2:16" x14ac:dyDescent="0.25">
      <c r="B84" s="2" t="s">
        <v>69</v>
      </c>
    </row>
    <row r="85" spans="2:16" ht="9.6" customHeight="1" x14ac:dyDescent="0.25"/>
    <row r="86" spans="2:16" ht="68.45" customHeight="1" x14ac:dyDescent="0.25">
      <c r="B86" s="93" t="s">
        <v>19</v>
      </c>
      <c r="C86" s="94"/>
      <c r="D86" s="79" t="s">
        <v>28</v>
      </c>
      <c r="E86" s="80"/>
      <c r="F86" s="80"/>
      <c r="G86" s="87"/>
      <c r="H86" s="38" t="s">
        <v>29</v>
      </c>
      <c r="I86" s="38"/>
      <c r="J86" s="38"/>
      <c r="K86" s="38"/>
      <c r="L86" s="38" t="s">
        <v>30</v>
      </c>
      <c r="M86" s="38"/>
      <c r="N86" s="38"/>
      <c r="O86" s="38"/>
      <c r="P86" s="38"/>
    </row>
    <row r="87" spans="2:16" x14ac:dyDescent="0.25">
      <c r="B87" s="42">
        <v>1</v>
      </c>
      <c r="C87" s="50"/>
      <c r="D87" s="36">
        <v>2</v>
      </c>
      <c r="E87" s="36"/>
      <c r="F87" s="36"/>
      <c r="G87" s="36"/>
      <c r="H87" s="36">
        <v>3</v>
      </c>
      <c r="I87" s="36"/>
      <c r="J87" s="36"/>
      <c r="K87" s="36"/>
      <c r="L87" s="36">
        <v>4</v>
      </c>
      <c r="M87" s="36"/>
      <c r="N87" s="36"/>
      <c r="O87" s="36"/>
      <c r="P87" s="36"/>
    </row>
    <row r="88" spans="2:16" x14ac:dyDescent="0.25">
      <c r="B88" s="42" t="s">
        <v>39</v>
      </c>
      <c r="C88" s="50"/>
      <c r="D88" s="42">
        <v>6</v>
      </c>
      <c r="E88" s="50"/>
      <c r="F88" s="50"/>
      <c r="G88" s="43"/>
      <c r="H88" s="42">
        <v>6</v>
      </c>
      <c r="I88" s="50"/>
      <c r="J88" s="50"/>
      <c r="K88" s="43"/>
      <c r="L88" s="91">
        <v>32210.18</v>
      </c>
      <c r="M88" s="91"/>
      <c r="N88" s="91"/>
      <c r="O88" s="91"/>
      <c r="P88" s="91"/>
    </row>
    <row r="90" spans="2:16" x14ac:dyDescent="0.25">
      <c r="B90" s="53" t="s">
        <v>31</v>
      </c>
      <c r="C90" s="53"/>
      <c r="D90" s="39" t="s">
        <v>82</v>
      </c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</row>
    <row r="91" spans="2:16" x14ac:dyDescent="0.25">
      <c r="B91" s="30" t="s">
        <v>83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</row>
    <row r="92" spans="2:16" x14ac:dyDescent="0.25">
      <c r="B92" s="39" t="s">
        <v>84</v>
      </c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2:16" x14ac:dyDescent="0.25">
      <c r="B93" s="39" t="s">
        <v>85</v>
      </c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2:16" x14ac:dyDescent="0.25">
      <c r="B94" s="39" t="s">
        <v>86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2:16" ht="3" customHeight="1" x14ac:dyDescent="0.25"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2:16" ht="0.6" customHeight="1" x14ac:dyDescent="0.25"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2:16" ht="3.95" customHeight="1" x14ac:dyDescent="0.25"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2:16" ht="46.5" customHeight="1" x14ac:dyDescent="0.25">
      <c r="B98" s="38" t="s">
        <v>19</v>
      </c>
      <c r="C98" s="38"/>
      <c r="D98" s="101" t="s">
        <v>33</v>
      </c>
      <c r="E98" s="102"/>
      <c r="F98" s="102"/>
      <c r="G98" s="103"/>
      <c r="H98" s="101" t="s">
        <v>34</v>
      </c>
      <c r="I98" s="102"/>
      <c r="J98" s="103"/>
      <c r="K98" s="101" t="s">
        <v>35</v>
      </c>
      <c r="L98" s="103"/>
      <c r="M98" s="101" t="s">
        <v>36</v>
      </c>
      <c r="N98" s="103"/>
      <c r="O98" s="38" t="s">
        <v>32</v>
      </c>
      <c r="P98" s="38"/>
    </row>
    <row r="99" spans="2:16" x14ac:dyDescent="0.25">
      <c r="B99" s="37">
        <v>1</v>
      </c>
      <c r="C99" s="37"/>
      <c r="D99" s="37">
        <v>2</v>
      </c>
      <c r="E99" s="37"/>
      <c r="F99" s="37"/>
      <c r="G99" s="37"/>
      <c r="H99" s="37">
        <v>3</v>
      </c>
      <c r="I99" s="37"/>
      <c r="J99" s="37"/>
      <c r="K99" s="37">
        <v>4</v>
      </c>
      <c r="L99" s="37"/>
      <c r="M99" s="36">
        <v>5</v>
      </c>
      <c r="N99" s="36"/>
      <c r="O99" s="36">
        <v>6</v>
      </c>
      <c r="P99" s="36"/>
    </row>
    <row r="100" spans="2:16" ht="29.1" customHeight="1" x14ac:dyDescent="0.25">
      <c r="B100" s="92" t="s">
        <v>39</v>
      </c>
      <c r="C100" s="92"/>
      <c r="D100" s="49" t="s">
        <v>37</v>
      </c>
      <c r="E100" s="49"/>
      <c r="F100" s="49"/>
      <c r="G100" s="49"/>
      <c r="H100" s="45">
        <f>131781.24-H101</f>
        <v>114914.51</v>
      </c>
      <c r="I100" s="45"/>
      <c r="J100" s="45"/>
      <c r="K100" s="45">
        <f>444002.44-K101</f>
        <v>434378.39</v>
      </c>
      <c r="L100" s="45"/>
      <c r="M100" s="45">
        <f>443870.91-M101</f>
        <v>426394.16</v>
      </c>
      <c r="N100" s="45"/>
      <c r="O100" s="45">
        <f>H100+K100-M100</f>
        <v>122898.74000000005</v>
      </c>
      <c r="P100" s="45"/>
    </row>
    <row r="101" spans="2:16" ht="29.1" customHeight="1" x14ac:dyDescent="0.25">
      <c r="B101" s="46" t="s">
        <v>18</v>
      </c>
      <c r="C101" s="48"/>
      <c r="D101" s="106" t="s">
        <v>104</v>
      </c>
      <c r="E101" s="107"/>
      <c r="F101" s="107"/>
      <c r="G101" s="108"/>
      <c r="H101" s="109">
        <v>16866.73</v>
      </c>
      <c r="I101" s="110"/>
      <c r="J101" s="111"/>
      <c r="K101" s="109">
        <v>9624.0499999999993</v>
      </c>
      <c r="L101" s="111"/>
      <c r="M101" s="109">
        <v>17476.75</v>
      </c>
      <c r="N101" s="111"/>
      <c r="O101" s="45">
        <f t="shared" ref="O101:O102" si="1">H101+K101-M101</f>
        <v>9014.0299999999988</v>
      </c>
      <c r="P101" s="45"/>
    </row>
    <row r="102" spans="2:16" ht="26.45" customHeight="1" x14ac:dyDescent="0.25">
      <c r="B102" s="92" t="s">
        <v>26</v>
      </c>
      <c r="C102" s="92"/>
      <c r="D102" s="49" t="s">
        <v>98</v>
      </c>
      <c r="E102" s="49"/>
      <c r="F102" s="49"/>
      <c r="G102" s="49"/>
      <c r="H102" s="45">
        <v>0</v>
      </c>
      <c r="I102" s="45"/>
      <c r="J102" s="45"/>
      <c r="K102" s="45">
        <v>0</v>
      </c>
      <c r="L102" s="45"/>
      <c r="M102" s="45">
        <v>0</v>
      </c>
      <c r="N102" s="45"/>
      <c r="O102" s="45">
        <f t="shared" si="1"/>
        <v>0</v>
      </c>
      <c r="P102" s="45"/>
    </row>
    <row r="103" spans="2:16" x14ac:dyDescent="0.25">
      <c r="B103" s="46" t="s">
        <v>17</v>
      </c>
      <c r="C103" s="47"/>
      <c r="D103" s="47"/>
      <c r="E103" s="47"/>
      <c r="F103" s="47"/>
      <c r="G103" s="48"/>
      <c r="H103" s="45">
        <f>SUM(H100:J102)</f>
        <v>131781.24</v>
      </c>
      <c r="I103" s="45"/>
      <c r="J103" s="45"/>
      <c r="K103" s="45">
        <f>SUM(K100:L102)</f>
        <v>444002.44</v>
      </c>
      <c r="L103" s="45"/>
      <c r="M103" s="45">
        <f>SUM(M100:N102)</f>
        <v>443870.91</v>
      </c>
      <c r="N103" s="45"/>
      <c r="O103" s="45">
        <f>SUM(O100:P102)</f>
        <v>131912.77000000005</v>
      </c>
      <c r="P103" s="45"/>
    </row>
    <row r="104" spans="2:16" ht="9.6" customHeight="1" x14ac:dyDescent="0.25"/>
    <row r="105" spans="2:16" ht="5.0999999999999996" customHeight="1" x14ac:dyDescent="0.25">
      <c r="B105" s="53"/>
      <c r="C105" s="53"/>
      <c r="D105" s="53"/>
      <c r="E105" s="53"/>
      <c r="F105" s="53"/>
      <c r="G105" s="53"/>
      <c r="H105" s="53"/>
      <c r="I105" s="53"/>
      <c r="J105" s="53"/>
      <c r="K105" s="53"/>
    </row>
  </sheetData>
  <mergeCells count="195">
    <mergeCell ref="K78:L78"/>
    <mergeCell ref="M78:N78"/>
    <mergeCell ref="O78:P78"/>
    <mergeCell ref="D101:G101"/>
    <mergeCell ref="H101:J101"/>
    <mergeCell ref="K101:L101"/>
    <mergeCell ref="M101:N101"/>
    <mergeCell ref="O101:P101"/>
    <mergeCell ref="B54:C54"/>
    <mergeCell ref="D54:I54"/>
    <mergeCell ref="L54:M54"/>
    <mergeCell ref="B57:C57"/>
    <mergeCell ref="D57:I57"/>
    <mergeCell ref="L57:M57"/>
    <mergeCell ref="B55:C55"/>
    <mergeCell ref="D55:I55"/>
    <mergeCell ref="L55:M55"/>
    <mergeCell ref="D79:H79"/>
    <mergeCell ref="I79:J79"/>
    <mergeCell ref="K79:L79"/>
    <mergeCell ref="M79:N79"/>
    <mergeCell ref="O79:P79"/>
    <mergeCell ref="M98:N98"/>
    <mergeCell ref="K98:L98"/>
    <mergeCell ref="H98:J98"/>
    <mergeCell ref="D98:G98"/>
    <mergeCell ref="H88:K88"/>
    <mergeCell ref="B105:K105"/>
    <mergeCell ref="B102:C102"/>
    <mergeCell ref="B6:O6"/>
    <mergeCell ref="B82:C82"/>
    <mergeCell ref="B83:C83"/>
    <mergeCell ref="B86:C86"/>
    <mergeCell ref="B87:C87"/>
    <mergeCell ref="B90:C90"/>
    <mergeCell ref="B98:C98"/>
    <mergeCell ref="B99:C99"/>
    <mergeCell ref="B100:C100"/>
    <mergeCell ref="B88:C88"/>
    <mergeCell ref="B39:C39"/>
    <mergeCell ref="B40:C40"/>
    <mergeCell ref="B59:C59"/>
    <mergeCell ref="B41:C41"/>
    <mergeCell ref="B42:C42"/>
    <mergeCell ref="B43:C43"/>
    <mergeCell ref="B101:C101"/>
    <mergeCell ref="O37:P37"/>
    <mergeCell ref="L37:N37"/>
    <mergeCell ref="L38:M38"/>
    <mergeCell ref="K37:K38"/>
    <mergeCell ref="J37:J38"/>
    <mergeCell ref="D37:I38"/>
    <mergeCell ref="D90:P90"/>
    <mergeCell ref="B92:P92"/>
    <mergeCell ref="B93:P93"/>
    <mergeCell ref="L87:P87"/>
    <mergeCell ref="H87:K87"/>
    <mergeCell ref="D87:G87"/>
    <mergeCell ref="D86:G86"/>
    <mergeCell ref="H86:K86"/>
    <mergeCell ref="L86:P86"/>
    <mergeCell ref="M80:N80"/>
    <mergeCell ref="O80:P80"/>
    <mergeCell ref="K80:L80"/>
    <mergeCell ref="O76:P76"/>
    <mergeCell ref="M76:N76"/>
    <mergeCell ref="L41:M41"/>
    <mergeCell ref="L42:M42"/>
    <mergeCell ref="L43:M43"/>
    <mergeCell ref="L50:M50"/>
    <mergeCell ref="C67:P67"/>
    <mergeCell ref="D69:P69"/>
    <mergeCell ref="D68:P68"/>
    <mergeCell ref="D70:P70"/>
    <mergeCell ref="L88:P88"/>
    <mergeCell ref="D7:P7"/>
    <mergeCell ref="B10:P10"/>
    <mergeCell ref="B37:C38"/>
    <mergeCell ref="B20:L20"/>
    <mergeCell ref="C27:L27"/>
    <mergeCell ref="B52:C52"/>
    <mergeCell ref="D9:O9"/>
    <mergeCell ref="B14:P14"/>
    <mergeCell ref="B63:C63"/>
    <mergeCell ref="B53:C53"/>
    <mergeCell ref="B56:C56"/>
    <mergeCell ref="B58:C58"/>
    <mergeCell ref="B50:C50"/>
    <mergeCell ref="B51:C51"/>
    <mergeCell ref="B49:C49"/>
    <mergeCell ref="B48:C48"/>
    <mergeCell ref="B47:C47"/>
    <mergeCell ref="B46:C46"/>
    <mergeCell ref="B45:C45"/>
    <mergeCell ref="D11:O11"/>
    <mergeCell ref="B13:P13"/>
    <mergeCell ref="B25:P25"/>
    <mergeCell ref="B26:P26"/>
    <mergeCell ref="L61:M61"/>
    <mergeCell ref="S40:S59"/>
    <mergeCell ref="D40:I40"/>
    <mergeCell ref="D39:I39"/>
    <mergeCell ref="L40:M40"/>
    <mergeCell ref="D52:I52"/>
    <mergeCell ref="L59:M59"/>
    <mergeCell ref="D41:I41"/>
    <mergeCell ref="D42:I42"/>
    <mergeCell ref="D43:I43"/>
    <mergeCell ref="L39:M39"/>
    <mergeCell ref="L44:M44"/>
    <mergeCell ref="L45:M45"/>
    <mergeCell ref="L46:M46"/>
    <mergeCell ref="L47:M47"/>
    <mergeCell ref="L48:M48"/>
    <mergeCell ref="L49:M49"/>
    <mergeCell ref="D47:I47"/>
    <mergeCell ref="D46:I46"/>
    <mergeCell ref="D45:I45"/>
    <mergeCell ref="D44:I44"/>
    <mergeCell ref="D53:I53"/>
    <mergeCell ref="D56:I56"/>
    <mergeCell ref="D58:I58"/>
    <mergeCell ref="D50:I50"/>
    <mergeCell ref="C32:O32"/>
    <mergeCell ref="B28:P28"/>
    <mergeCell ref="B29:P29"/>
    <mergeCell ref="B23:P23"/>
    <mergeCell ref="B15:P15"/>
    <mergeCell ref="B18:P18"/>
    <mergeCell ref="B24:P24"/>
    <mergeCell ref="B96:P96"/>
    <mergeCell ref="B97:P97"/>
    <mergeCell ref="L52:M52"/>
    <mergeCell ref="L53:M53"/>
    <mergeCell ref="L56:M56"/>
    <mergeCell ref="L58:M58"/>
    <mergeCell ref="B16:P16"/>
    <mergeCell ref="B17:P17"/>
    <mergeCell ref="B19:P19"/>
    <mergeCell ref="E22:M22"/>
    <mergeCell ref="L51:M51"/>
    <mergeCell ref="C64:I64"/>
    <mergeCell ref="D59:I59"/>
    <mergeCell ref="B44:C44"/>
    <mergeCell ref="D51:I51"/>
    <mergeCell ref="D49:I49"/>
    <mergeCell ref="D48:I48"/>
    <mergeCell ref="B60:C60"/>
    <mergeCell ref="D60:I60"/>
    <mergeCell ref="L60:M60"/>
    <mergeCell ref="H103:J103"/>
    <mergeCell ref="K103:L103"/>
    <mergeCell ref="M103:N103"/>
    <mergeCell ref="O103:P103"/>
    <mergeCell ref="B103:G103"/>
    <mergeCell ref="D102:G102"/>
    <mergeCell ref="H102:J102"/>
    <mergeCell ref="K102:L102"/>
    <mergeCell ref="M102:N102"/>
    <mergeCell ref="O102:P102"/>
    <mergeCell ref="D100:G100"/>
    <mergeCell ref="H100:J100"/>
    <mergeCell ref="K100:L100"/>
    <mergeCell ref="M100:N100"/>
    <mergeCell ref="O100:P100"/>
    <mergeCell ref="O99:P99"/>
    <mergeCell ref="D88:G88"/>
    <mergeCell ref="K76:L76"/>
    <mergeCell ref="I76:J76"/>
    <mergeCell ref="D76:H76"/>
    <mergeCell ref="O75:P75"/>
    <mergeCell ref="M99:N99"/>
    <mergeCell ref="K99:L99"/>
    <mergeCell ref="H99:J99"/>
    <mergeCell ref="D99:G99"/>
    <mergeCell ref="O98:P98"/>
    <mergeCell ref="B75:C75"/>
    <mergeCell ref="B76:C76"/>
    <mergeCell ref="B94:P94"/>
    <mergeCell ref="B95:P95"/>
    <mergeCell ref="B79:C79"/>
    <mergeCell ref="M75:N75"/>
    <mergeCell ref="K75:L75"/>
    <mergeCell ref="I75:J75"/>
    <mergeCell ref="D75:H75"/>
    <mergeCell ref="I80:J80"/>
    <mergeCell ref="B77:C77"/>
    <mergeCell ref="D77:H77"/>
    <mergeCell ref="I77:J77"/>
    <mergeCell ref="K77:L77"/>
    <mergeCell ref="M77:N77"/>
    <mergeCell ref="O77:P77"/>
    <mergeCell ref="B78:C78"/>
    <mergeCell ref="D78:H78"/>
    <mergeCell ref="I78:J78"/>
  </mergeCells>
  <pageMargins left="0.7" right="0.7" top="0.75" bottom="0.75" header="0.3" footer="0.3"/>
  <pageSetup paperSize="9" scale="63" orientation="portrait" r:id="rId1"/>
  <rowBreaks count="1" manualBreakCount="1">
    <brk id="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2026-03-26T11:59:52Z</dcterms:modified>
</cp:coreProperties>
</file>